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X:\PSSG_PSD_MPGO\S&amp;T\ORCS\STATS_65000-40\Summary Stats\2023\Publications\"/>
    </mc:Choice>
  </mc:AlternateContent>
  <xr:revisionPtr revIDLastSave="0" documentId="13_ncr:1_{CD668892-CC16-404E-9F2A-CC0770651B50}" xr6:coauthVersionLast="47" xr6:coauthVersionMax="47" xr10:uidLastSave="{00000000-0000-0000-0000-000000000000}"/>
  <bookViews>
    <workbookView xWindow="37755" yWindow="-45" windowWidth="19740" windowHeight="14730" xr2:uid="{00000000-000D-0000-FFFF-FFFF00000000}"/>
  </bookViews>
  <sheets>
    <sheet name="Table 1" sheetId="2" r:id="rId1"/>
    <sheet name="Table 2" sheetId="7" r:id="rId2"/>
    <sheet name="Tables 3 to 5" sheetId="3" r:id="rId3"/>
    <sheet name="ReadMe Endnotes" sheetId="4" r:id="rId4"/>
    <sheet name="ReadMe Data Qualifiers" sheetId="5" r:id="rId5"/>
    <sheet name="ReadMe Sources" sheetId="6" r:id="rId6"/>
  </sheets>
  <definedNames>
    <definedName name="_Hlk18568180" localSheetId="4">'ReadMe Data Qualifiers'!$A$16</definedName>
    <definedName name="_Toc83283923" localSheetId="0">'Table 1'!$A$1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2" i="3" l="1"/>
  <c r="D29" i="3"/>
  <c r="D6" i="2"/>
  <c r="D9" i="3"/>
  <c r="F9" i="3"/>
  <c r="E9" i="3"/>
  <c r="F8" i="3"/>
  <c r="E8" i="3"/>
  <c r="F7" i="3"/>
  <c r="E7" i="3"/>
  <c r="E6" i="3" l="1"/>
  <c r="F6" i="3"/>
  <c r="G6" i="3" s="1"/>
  <c r="G19" i="3"/>
  <c r="G18" i="3"/>
  <c r="G17" i="3"/>
  <c r="G9" i="3"/>
  <c r="G8" i="3"/>
  <c r="G7" i="3"/>
  <c r="G29" i="3"/>
  <c r="G28" i="3"/>
  <c r="G27" i="3"/>
  <c r="D32" i="3"/>
  <c r="D28" i="3"/>
  <c r="D27" i="3"/>
  <c r="D19" i="3"/>
  <c r="D18" i="3"/>
  <c r="D17" i="3"/>
  <c r="D6" i="3"/>
  <c r="D8" i="3"/>
  <c r="D7" i="3"/>
  <c r="M27" i="7"/>
  <c r="M25" i="7"/>
  <c r="M23" i="7"/>
  <c r="J27" i="7"/>
  <c r="J25" i="7"/>
  <c r="J23" i="7"/>
  <c r="J17" i="7"/>
  <c r="G27" i="7"/>
  <c r="G25" i="7"/>
  <c r="G23" i="7"/>
  <c r="G20" i="2"/>
  <c r="D23" i="7"/>
  <c r="D25" i="7"/>
  <c r="D27" i="7"/>
  <c r="M21" i="7"/>
  <c r="J21" i="7"/>
  <c r="G21" i="7"/>
  <c r="D21" i="7"/>
  <c r="M20" i="7"/>
  <c r="J20" i="7"/>
  <c r="G20" i="7"/>
  <c r="D20" i="7"/>
  <c r="M19" i="7"/>
  <c r="J19" i="7"/>
  <c r="G19" i="7"/>
  <c r="D19" i="7"/>
  <c r="M18" i="7"/>
  <c r="J18" i="7"/>
  <c r="G18" i="7"/>
  <c r="D18" i="7"/>
  <c r="M17" i="7"/>
  <c r="G17" i="7"/>
  <c r="D17" i="7"/>
  <c r="M10" i="7"/>
  <c r="J10" i="7"/>
  <c r="G10" i="7"/>
  <c r="D10" i="7"/>
  <c r="M11" i="7"/>
  <c r="M9" i="7"/>
  <c r="M8" i="7"/>
  <c r="M7" i="7"/>
  <c r="M6" i="7"/>
  <c r="M5" i="7"/>
  <c r="J11" i="7"/>
  <c r="J9" i="7"/>
  <c r="J8" i="7"/>
  <c r="J7" i="7"/>
  <c r="J6" i="7"/>
  <c r="J5" i="7"/>
  <c r="G11" i="7"/>
  <c r="G9" i="7"/>
  <c r="G8" i="7"/>
  <c r="G7" i="7"/>
  <c r="G6" i="7"/>
  <c r="G5" i="7"/>
  <c r="D6" i="7"/>
  <c r="D7" i="7"/>
  <c r="D8" i="7"/>
  <c r="D9" i="7"/>
  <c r="D11" i="7"/>
  <c r="D5" i="7"/>
  <c r="M42" i="2"/>
  <c r="J42" i="2"/>
  <c r="G42" i="2"/>
  <c r="D42" i="2"/>
  <c r="D41" i="2"/>
  <c r="M40" i="2"/>
  <c r="J40" i="2"/>
  <c r="G40" i="2"/>
  <c r="D40" i="2"/>
  <c r="M39" i="2"/>
  <c r="J39" i="2"/>
  <c r="G39" i="2"/>
  <c r="D39" i="2"/>
  <c r="M38" i="2"/>
  <c r="J38" i="2"/>
  <c r="G38" i="2"/>
  <c r="D38" i="2"/>
  <c r="M37" i="2"/>
  <c r="J37" i="2"/>
  <c r="G37" i="2"/>
  <c r="D37" i="2"/>
  <c r="M36" i="2"/>
  <c r="J36" i="2"/>
  <c r="G36" i="2"/>
  <c r="D36" i="2"/>
  <c r="M35" i="2"/>
  <c r="J35" i="2"/>
  <c r="G35" i="2"/>
  <c r="D35" i="2"/>
  <c r="M34" i="2"/>
  <c r="J34" i="2"/>
  <c r="G34" i="2"/>
  <c r="D34" i="2"/>
  <c r="M33" i="2"/>
  <c r="J33" i="2"/>
  <c r="G33" i="2"/>
  <c r="D33" i="2"/>
  <c r="M32" i="2"/>
  <c r="J32" i="2"/>
  <c r="G32" i="2"/>
  <c r="D32" i="2"/>
  <c r="M31" i="2"/>
  <c r="J31" i="2"/>
  <c r="G31" i="2"/>
  <c r="D31" i="2"/>
  <c r="M30" i="2"/>
  <c r="J30" i="2"/>
  <c r="G30" i="2"/>
  <c r="D30" i="2"/>
  <c r="M29" i="2"/>
  <c r="J29" i="2"/>
  <c r="G29" i="2"/>
  <c r="D29" i="2"/>
  <c r="M28" i="2"/>
  <c r="J28" i="2"/>
  <c r="G28" i="2"/>
  <c r="D28" i="2"/>
  <c r="M27" i="2"/>
  <c r="J27" i="2"/>
  <c r="G27" i="2"/>
  <c r="D27" i="2"/>
  <c r="M26" i="2"/>
  <c r="J26" i="2"/>
  <c r="G26" i="2"/>
  <c r="D26" i="2"/>
  <c r="M25" i="2"/>
  <c r="J25" i="2"/>
  <c r="G25" i="2"/>
  <c r="D25" i="2"/>
  <c r="M24" i="2"/>
  <c r="J24" i="2"/>
  <c r="G24" i="2"/>
  <c r="D24" i="2"/>
  <c r="M23" i="2"/>
  <c r="J23" i="2"/>
  <c r="G23" i="2"/>
  <c r="D23" i="2"/>
  <c r="M22" i="2"/>
  <c r="J22" i="2"/>
  <c r="G22" i="2"/>
  <c r="D22" i="2"/>
  <c r="M21" i="2"/>
  <c r="J21" i="2"/>
  <c r="G21" i="2"/>
  <c r="D21" i="2"/>
  <c r="M20" i="2"/>
  <c r="J20" i="2"/>
  <c r="D20" i="2"/>
  <c r="M19" i="2"/>
  <c r="J19" i="2"/>
  <c r="G19" i="2"/>
  <c r="D19" i="2"/>
  <c r="M18" i="2"/>
  <c r="J18" i="2"/>
  <c r="G18" i="2"/>
  <c r="D18" i="2"/>
  <c r="M17" i="2"/>
  <c r="J17" i="2"/>
  <c r="G17" i="2"/>
  <c r="D17" i="2"/>
  <c r="M16" i="2"/>
  <c r="J16" i="2"/>
  <c r="G16" i="2"/>
  <c r="D16" i="2"/>
  <c r="M15" i="2"/>
  <c r="J15" i="2"/>
  <c r="G15" i="2"/>
  <c r="D15" i="2"/>
  <c r="M14" i="2"/>
  <c r="J14" i="2"/>
  <c r="G14" i="2"/>
  <c r="D14" i="2"/>
  <c r="M13" i="2"/>
  <c r="J13" i="2"/>
  <c r="G13" i="2"/>
  <c r="D13" i="2"/>
  <c r="M12" i="2"/>
  <c r="J12" i="2"/>
  <c r="G12" i="2"/>
  <c r="D12" i="2"/>
  <c r="M11" i="2"/>
  <c r="J11" i="2"/>
  <c r="G11" i="2"/>
  <c r="D11" i="2"/>
  <c r="M10" i="2"/>
  <c r="J10" i="2"/>
  <c r="G10" i="2"/>
  <c r="D10" i="2"/>
  <c r="M9" i="2"/>
  <c r="J9" i="2"/>
  <c r="G9" i="2"/>
  <c r="D9" i="2"/>
  <c r="M8" i="2"/>
  <c r="J8" i="2"/>
  <c r="G8" i="2"/>
  <c r="D8" i="2"/>
  <c r="M7" i="2"/>
  <c r="J7" i="2"/>
  <c r="G7" i="2"/>
  <c r="D7" i="2"/>
  <c r="M6" i="2"/>
  <c r="J6" i="2"/>
  <c r="G6" i="2"/>
</calcChain>
</file>

<file path=xl/sharedStrings.xml><?xml version="1.0" encoding="utf-8"?>
<sst xmlns="http://schemas.openxmlformats.org/spreadsheetml/2006/main" count="168" uniqueCount="139">
  <si>
    <t>Crime Category</t>
  </si>
  <si>
    <t>Number of Offences</t>
  </si>
  <si>
    <t>Offences Cleared</t>
  </si>
  <si>
    <t>Persons Charged</t>
  </si>
  <si>
    <t>% Chg</t>
  </si>
  <si>
    <t>Firearms</t>
  </si>
  <si>
    <t>Abduction</t>
  </si>
  <si>
    <t>Extortion</t>
  </si>
  <si>
    <t>Arson</t>
  </si>
  <si>
    <t>Cocaine</t>
  </si>
  <si>
    <t>BC</t>
  </si>
  <si>
    <t>Canada</t>
  </si>
  <si>
    <t>Violent crime rate</t>
  </si>
  <si>
    <t>Property crime rate</t>
  </si>
  <si>
    <t>Other crime rate</t>
  </si>
  <si>
    <t>Crime Severity Index</t>
  </si>
  <si>
    <t>Violent crime severity index</t>
  </si>
  <si>
    <t>Non-violent crime severity index</t>
  </si>
  <si>
    <t>Youth crime severity index</t>
  </si>
  <si>
    <t>Overall crime severity index</t>
  </si>
  <si>
    <t>Definitions and Data Qualifiers</t>
  </si>
  <si>
    <t>Sources</t>
  </si>
  <si>
    <t>Crime Data</t>
  </si>
  <si>
    <t>Population Data</t>
  </si>
  <si>
    <t>Endnotes</t>
  </si>
  <si>
    <t>Rate per Population</t>
  </si>
  <si>
    <t>Heroin</t>
  </si>
  <si>
    <t>The population estimates reported in this document and used to calculate crime rates are provided by BC Stats and may vary from those provided by Statistics Canada.</t>
  </si>
  <si>
    <t>Robbery</t>
  </si>
  <si>
    <t>Counterfeiting</t>
  </si>
  <si>
    <r>
      <t xml:space="preserve">Table 1: Police-Reported </t>
    </r>
    <r>
      <rPr>
        <b/>
        <i/>
        <sz val="22"/>
        <color theme="3"/>
        <rFont val="Calibri"/>
        <family val="2"/>
        <scheme val="minor"/>
      </rPr>
      <t>Criminal Code</t>
    </r>
    <r>
      <rPr>
        <b/>
        <sz val="22"/>
        <color theme="3"/>
        <rFont val="Calibri"/>
        <family val="2"/>
        <scheme val="minor"/>
      </rPr>
      <t xml:space="preserve"> Offences in BC</t>
    </r>
  </si>
  <si>
    <t>Table 3: Crime Rate (BC and Canada)</t>
  </si>
  <si>
    <t>Table 5: Crime Severity Index (BC and Canada)</t>
  </si>
  <si>
    <r>
      <t>Administration of justice</t>
    </r>
    <r>
      <rPr>
        <sz val="10"/>
        <color theme="1"/>
        <rFont val="Calibri"/>
        <family val="2"/>
        <scheme val="minor"/>
      </rPr>
      <t xml:space="preserve"> includes the following offences: fail to comply with order, escape or helps to escape from lawful custody, prisoner unlawfully at large, fail to appear, breach of probation, and other violations against the administration of law and justice.</t>
    </r>
  </si>
  <si>
    <r>
      <t xml:space="preserve">Total </t>
    </r>
    <r>
      <rPr>
        <b/>
        <i/>
        <sz val="10"/>
        <color theme="1"/>
        <rFont val="Calibri"/>
        <family val="2"/>
        <scheme val="minor"/>
      </rPr>
      <t>Criminal Code</t>
    </r>
    <r>
      <rPr>
        <b/>
        <sz val="10"/>
        <color theme="1"/>
        <rFont val="Calibri"/>
        <family val="2"/>
        <scheme val="minor"/>
      </rPr>
      <t xml:space="preserve"> offences</t>
    </r>
    <r>
      <rPr>
        <sz val="10"/>
        <color theme="1"/>
        <rFont val="Calibri"/>
        <family val="2"/>
        <scheme val="minor"/>
      </rPr>
      <t xml:space="preserve"> (excluding traffic) include property, violent, and other crimes. </t>
    </r>
  </si>
  <si>
    <r>
      <t>Offences cleared</t>
    </r>
    <r>
      <rPr>
        <sz val="10"/>
        <color theme="1"/>
        <rFont val="Calibri"/>
        <family val="2"/>
        <scheme val="minor"/>
      </rPr>
      <t xml:space="preserve"> represent the number of offences where the police have identified at least one offender in relation to an offence and have sufficient evidence to solve the offence. </t>
    </r>
  </si>
  <si>
    <r>
      <t>Clearance rate</t>
    </r>
    <r>
      <rPr>
        <sz val="10"/>
        <color theme="1"/>
        <rFont val="Calibri"/>
        <family val="2"/>
        <scheme val="minor"/>
      </rPr>
      <t xml:space="preserve"> is the number of crimes cleared by police during the year as a percentage of the number of crimes reported by police during that year. The process of solving crimes is often time-consuming and a crime may be solved months or years after it was reported to the police. This may result in the number of offences cleared in a year to be greater than the total number of offences reported to the police that year, which results in a clearance rate exceeding 100%. </t>
    </r>
  </si>
  <si>
    <t xml:space="preserve">Rates have been rounded to the nearest 0.1 which may affect calculations. </t>
  </si>
  <si>
    <t>Disturb the peace</t>
  </si>
  <si>
    <t>Forcible confinement/kidnapping</t>
  </si>
  <si>
    <t>Criminal harassment</t>
  </si>
  <si>
    <t>Total violent offences</t>
  </si>
  <si>
    <t>Total CDSA offences</t>
  </si>
  <si>
    <t>Methamphetamines</t>
  </si>
  <si>
    <r>
      <t xml:space="preserve">Overall </t>
    </r>
    <r>
      <rPr>
        <b/>
        <i/>
        <sz val="11"/>
        <color theme="1"/>
        <rFont val="Calibri"/>
        <family val="2"/>
        <scheme val="minor"/>
      </rPr>
      <t>Criminal Code</t>
    </r>
    <r>
      <rPr>
        <b/>
        <sz val="11"/>
        <color theme="1"/>
        <rFont val="Calibri"/>
        <family val="2"/>
        <scheme val="minor"/>
      </rPr>
      <t xml:space="preserve"> crime rate (excluding traffic)</t>
    </r>
  </si>
  <si>
    <r>
      <t xml:space="preserve">Thefts </t>
    </r>
    <r>
      <rPr>
        <sz val="10"/>
        <color theme="1"/>
        <rFont val="Calibri"/>
        <family val="2"/>
        <scheme val="minor"/>
      </rPr>
      <t xml:space="preserve">include theft over $5,000 (non-motor vehicle) and theft under $5,000 (non-motor vehicle). </t>
    </r>
  </si>
  <si>
    <r>
      <t>Fraud</t>
    </r>
    <r>
      <rPr>
        <sz val="10"/>
        <color theme="1"/>
        <rFont val="Calibri"/>
        <family val="2"/>
        <scheme val="minor"/>
      </rPr>
      <t xml:space="preserve"> offences include fraud, identity theft, and identity fraud.</t>
    </r>
  </si>
  <si>
    <r>
      <t xml:space="preserve">Cannabis </t>
    </r>
    <r>
      <rPr>
        <sz val="10"/>
        <color theme="1"/>
        <rFont val="Calibri"/>
        <family val="2"/>
        <scheme val="minor"/>
      </rPr>
      <t xml:space="preserve">includes all cannabis-related offences that were under the </t>
    </r>
    <r>
      <rPr>
        <i/>
        <sz val="10"/>
        <color theme="1"/>
        <rFont val="Calibri"/>
        <family val="2"/>
        <scheme val="minor"/>
      </rPr>
      <t xml:space="preserve">Controlled Drugs and Substances Act </t>
    </r>
    <r>
      <rPr>
        <sz val="10"/>
        <color theme="1"/>
        <rFont val="Calibri"/>
        <family val="2"/>
        <scheme val="minor"/>
      </rPr>
      <t xml:space="preserve">(CDSA). When the </t>
    </r>
    <r>
      <rPr>
        <i/>
        <sz val="10"/>
        <color theme="1"/>
        <rFont val="Calibri"/>
        <family val="2"/>
        <scheme val="minor"/>
      </rPr>
      <t xml:space="preserve">Cannabis Act </t>
    </r>
    <r>
      <rPr>
        <sz val="10"/>
        <color theme="1"/>
        <rFont val="Calibri"/>
        <family val="2"/>
        <scheme val="minor"/>
      </rPr>
      <t xml:space="preserve">came into force on October 17, 2018, all prior cannabis-related legislation under the CDSA was replaced with the </t>
    </r>
    <r>
      <rPr>
        <i/>
        <sz val="10"/>
        <color theme="1"/>
        <rFont val="Calibri"/>
        <family val="2"/>
        <scheme val="minor"/>
      </rPr>
      <t>Cannabis Act</t>
    </r>
    <r>
      <rPr>
        <sz val="10"/>
        <color theme="1"/>
        <rFont val="Calibri"/>
        <family val="2"/>
        <scheme val="minor"/>
      </rPr>
      <t>, and cannabis possession became legal, except under certain circumstances. After 2018, there were still cannabis offences recorded under the CDSA. However, as these offences should have been expired at the end of 2018, percentage changes for these CDSA offences have not been included after 2018, and comparisons of incident counts after 2018 should be made with caution.</t>
    </r>
  </si>
  <si>
    <r>
      <rPr>
        <b/>
        <sz val="10"/>
        <color theme="1"/>
        <rFont val="Calibri"/>
        <family val="2"/>
        <scheme val="minor"/>
      </rPr>
      <t xml:space="preserve">Non-heroin opioids </t>
    </r>
    <r>
      <rPr>
        <sz val="10"/>
        <color theme="1"/>
        <rFont val="Calibri"/>
        <family val="2"/>
        <scheme val="minor"/>
      </rPr>
      <t xml:space="preserve">include opioids such as fentanyl. In November 2017, the UCR Survey began counting violations involving opioids (other than heroin) under their own unique violation codes. Prior to this, violations involving non-heroin opioids (including fentanyl) were counted within the category of </t>
    </r>
    <r>
      <rPr>
        <b/>
        <sz val="10"/>
        <color theme="1"/>
        <rFont val="Calibri"/>
        <family val="2"/>
        <scheme val="minor"/>
      </rPr>
      <t>other drugs</t>
    </r>
    <r>
      <rPr>
        <sz val="10"/>
        <color theme="1"/>
        <rFont val="Calibri"/>
        <family val="2"/>
        <scheme val="minor"/>
      </rPr>
      <t>. Because non-heroin opioid offences only represent the last two months for 2017, comparisons of incident counts between 2017 and later years should be made with caution.</t>
    </r>
  </si>
  <si>
    <r>
      <rPr>
        <sz val="10"/>
        <color theme="1"/>
        <rFont val="Calibri"/>
        <family val="2"/>
        <scheme val="minor"/>
      </rPr>
      <t xml:space="preserve">The crime data contained in these reports have been recorded by the police using the Uniform Crime Reporting (UCR) Survey scoring rules and guidelines. </t>
    </r>
    <r>
      <rPr>
        <b/>
        <sz val="10"/>
        <color theme="1"/>
        <rFont val="Calibri"/>
        <family val="2"/>
        <scheme val="minor"/>
      </rPr>
      <t>Offences</t>
    </r>
    <r>
      <rPr>
        <sz val="10"/>
        <color theme="1"/>
        <rFont val="Calibri"/>
        <family val="2"/>
        <scheme val="minor"/>
      </rPr>
      <t xml:space="preserve"> are counted by number of separate criminal incidents. For violent criminal events, a separate incident is counted for each victim of violence. Offences are categorized by the most serious offence in an incident. </t>
    </r>
    <r>
      <rPr>
        <b/>
        <sz val="10"/>
        <color theme="1"/>
        <rFont val="Calibri"/>
        <family val="2"/>
        <scheme val="minor"/>
      </rPr>
      <t xml:space="preserve">Criminal incidents </t>
    </r>
    <r>
      <rPr>
        <sz val="10"/>
        <color theme="1"/>
        <rFont val="Calibri"/>
        <family val="2"/>
        <scheme val="minor"/>
      </rPr>
      <t xml:space="preserve">represent crimes reported to, or discovered by, the police; this includes third party reports. However, criminal incident counts </t>
    </r>
    <r>
      <rPr>
        <u/>
        <sz val="10"/>
        <color theme="1"/>
        <rFont val="Calibri"/>
        <family val="2"/>
        <scheme val="minor"/>
      </rPr>
      <t>do not</t>
    </r>
    <r>
      <rPr>
        <sz val="10"/>
        <color theme="1"/>
        <rFont val="Calibri"/>
        <family val="2"/>
        <scheme val="minor"/>
      </rPr>
      <t xml:space="preserve"> include incidents where after police investigation, police have found credible evidence to prove that the crime </t>
    </r>
    <r>
      <rPr>
        <u/>
        <sz val="10"/>
        <color theme="1"/>
        <rFont val="Calibri"/>
        <family val="2"/>
        <scheme val="minor"/>
      </rPr>
      <t>did not</t>
    </r>
    <r>
      <rPr>
        <sz val="10"/>
        <color theme="1"/>
        <rFont val="Calibri"/>
        <family val="2"/>
        <scheme val="minor"/>
      </rPr>
      <t xml:space="preserve"> occur nor was it attempted. As well, crime data in these reports do not represent nor imply a count of the number of charges laid, prosecutions conducted, information sworn, or convictions obtained. </t>
    </r>
  </si>
  <si>
    <r>
      <t xml:space="preserve">Violent crimes </t>
    </r>
    <r>
      <rPr>
        <sz val="10"/>
        <color theme="1"/>
        <rFont val="Calibri"/>
        <family val="2"/>
        <scheme val="minor"/>
      </rPr>
      <t>include the offences of homicide, attempted murder, sexual and non-sexual assault, sexual offences against children, abduction, forcible confinement or kidnapping, firearms, robbery, criminal harassment, extortion, uttering threats, indecent or harassing communications, and other violent offences.</t>
    </r>
  </si>
  <si>
    <r>
      <t xml:space="preserve">Property crimes </t>
    </r>
    <r>
      <rPr>
        <sz val="10"/>
        <color theme="1"/>
        <rFont val="Calibri"/>
        <family val="2"/>
        <scheme val="minor"/>
      </rPr>
      <t>include the offences of breaking and entering, theft, motor vehicle theft, possession of stolen property, trafficking in stolen property, fraud, mischief, identity theft or fraud, arson, and altering/removing/destroying a vehicle identification number.</t>
    </r>
  </si>
  <si>
    <r>
      <t>Other crimes</t>
    </r>
    <r>
      <rPr>
        <sz val="10"/>
        <color theme="1"/>
        <rFont val="Calibri"/>
        <family val="2"/>
        <scheme val="minor"/>
      </rPr>
      <t xml:space="preserve"> include </t>
    </r>
    <r>
      <rPr>
        <i/>
        <sz val="10"/>
        <color theme="1"/>
        <rFont val="Calibri"/>
        <family val="2"/>
        <scheme val="minor"/>
      </rPr>
      <t>Criminal Code</t>
    </r>
    <r>
      <rPr>
        <sz val="10"/>
        <color theme="1"/>
        <rFont val="Calibri"/>
        <family val="2"/>
        <scheme val="minor"/>
      </rPr>
      <t xml:space="preserve"> offences not classified as either violent or property crimes, such as offences related to counterfeiting, offensive weapons, child pornography, disturbing the peace, the administration of justice, and other “other” offences.</t>
    </r>
  </si>
  <si>
    <r>
      <t>Youth offences</t>
    </r>
    <r>
      <rPr>
        <sz val="10"/>
        <color theme="1"/>
        <rFont val="Calibri"/>
        <family val="2"/>
        <scheme val="minor"/>
      </rPr>
      <t xml:space="preserve"> are crimes committed by youth. There is no offence specifically known as a youth crime. An accused person is deemed to be a youth based on their age at the time an offence is committed. In BC, a youth is defined as any individual between the ages of 12 and 17. </t>
    </r>
  </si>
  <si>
    <r>
      <t>Crime rate</t>
    </r>
    <r>
      <rPr>
        <sz val="10"/>
        <color theme="1"/>
        <rFont val="Calibri"/>
        <family val="2"/>
        <scheme val="minor"/>
      </rPr>
      <t xml:space="preserve"> is the number of </t>
    </r>
    <r>
      <rPr>
        <i/>
        <sz val="10"/>
        <color theme="1"/>
        <rFont val="Calibri"/>
        <family val="2"/>
        <scheme val="minor"/>
      </rPr>
      <t>Criminal Code</t>
    </r>
    <r>
      <rPr>
        <sz val="10"/>
        <color theme="1"/>
        <rFont val="Calibri"/>
        <family val="2"/>
        <scheme val="minor"/>
      </rPr>
      <t xml:space="preserve"> offences or crimes (excluding drugs and traffic) reported for every 1,000 persons. It is a better measure of trends in crime than the actual number of offences because it accounts for population differences. Crime rates for the </t>
    </r>
    <r>
      <rPr>
        <i/>
        <sz val="10"/>
        <color theme="1"/>
        <rFont val="Calibri"/>
        <family val="2"/>
        <scheme val="minor"/>
      </rPr>
      <t xml:space="preserve">Controlled Drugs and Substances Act </t>
    </r>
    <r>
      <rPr>
        <sz val="10"/>
        <color theme="1"/>
        <rFont val="Calibri"/>
        <family val="2"/>
        <scheme val="minor"/>
      </rPr>
      <t xml:space="preserve">(CDSA) and the </t>
    </r>
    <r>
      <rPr>
        <i/>
        <sz val="10"/>
        <color theme="1"/>
        <rFont val="Calibri"/>
        <family val="2"/>
        <scheme val="minor"/>
      </rPr>
      <t>Cannabis Act</t>
    </r>
    <r>
      <rPr>
        <sz val="10"/>
        <color theme="1"/>
        <rFont val="Calibri"/>
        <family val="2"/>
        <scheme val="minor"/>
      </rPr>
      <t xml:space="preserve"> are calculated per 1,000 population basis. Since the number of homicides and attempted murders reported is small, rates are calculated on a per 100,000 population basis. Crime rates for </t>
    </r>
    <r>
      <rPr>
        <i/>
        <sz val="10"/>
        <color theme="1"/>
        <rFont val="Calibri"/>
        <family val="2"/>
        <scheme val="minor"/>
      </rPr>
      <t>Criminal Code</t>
    </r>
    <r>
      <rPr>
        <sz val="10"/>
        <color theme="1"/>
        <rFont val="Calibri"/>
        <family val="2"/>
        <scheme val="minor"/>
      </rPr>
      <t xml:space="preserve"> traffic offences are also calculated per 100,000 population basis.
A high crime rate may indicate that a municipality is a “core city”, i.e., a business and/or entertainment centre for many people who reside outside, as well as inside, the municipality. As a result, “core cities” may have large part-time or temporary populations which are excluded from both their population bases and their crime rate calculations.</t>
    </r>
  </si>
  <si>
    <r>
      <rPr>
        <b/>
        <sz val="10"/>
        <color theme="1"/>
        <rFont val="Calibri"/>
        <family val="2"/>
        <scheme val="minor"/>
      </rPr>
      <t xml:space="preserve">Persons charged </t>
    </r>
    <r>
      <rPr>
        <sz val="10"/>
        <color theme="1"/>
        <rFont val="Calibri"/>
        <family val="2"/>
        <scheme val="minor"/>
      </rPr>
      <t xml:space="preserve">data represent a count of the number of persons for whom charges were recommended for each incident rather than the total number of recommended charges. When an offence is </t>
    </r>
    <r>
      <rPr>
        <b/>
        <sz val="10"/>
        <color theme="1"/>
        <rFont val="Calibri"/>
        <family val="2"/>
        <scheme val="minor"/>
      </rPr>
      <t>cleared by charge</t>
    </r>
    <r>
      <rPr>
        <sz val="10"/>
        <color theme="1"/>
        <rFont val="Calibri"/>
        <family val="2"/>
        <scheme val="minor"/>
      </rPr>
      <t xml:space="preserve">, the number of persons recommended for charge by the police is recorded in the UCR Survey. An offender who is simultaneously recommended for charge on more than one offence is counted only once against the most serious offence (MSO) occurring in the police-reported incident. In addition, an offender is counted as a person charged each time the police recommends charges against them for separate incidents. In incidents with multiple accused involving multiple violations, each individual in the incident will be coded with the MSO even if this was not the violation that the person was accused of committing. As a result, the correlation of </t>
    </r>
    <r>
      <rPr>
        <b/>
        <sz val="10"/>
        <color theme="1"/>
        <rFont val="Calibri"/>
        <family val="2"/>
        <scheme val="minor"/>
      </rPr>
      <t>persons charged</t>
    </r>
    <r>
      <rPr>
        <sz val="10"/>
        <color theme="1"/>
        <rFont val="Calibri"/>
        <family val="2"/>
        <scheme val="minor"/>
      </rPr>
      <t xml:space="preserve"> data with court data is difficult. </t>
    </r>
  </si>
  <si>
    <t>Crime data from the previous years may be revised by Statistics Canada to reflect any updates or changes that have been received from the police services. Due to this and other factors, the data contained in this report may vary when compared with previous reports produced by Policing and Security Branch. Where variances occur, the report produced at the latest date will reflect the most current data available.</t>
  </si>
  <si>
    <t>Weighted Clearance Rate</t>
  </si>
  <si>
    <t>Table 4: Weighted Clearance Rate (BC and Canada)</t>
  </si>
  <si>
    <r>
      <t xml:space="preserve">Offences in relation to sexual services </t>
    </r>
    <r>
      <rPr>
        <sz val="10"/>
        <color theme="1"/>
        <rFont val="Calibri"/>
        <family val="2"/>
        <scheme val="minor"/>
      </rPr>
      <t xml:space="preserve">is an offence category created in December 2014 by the passage of Bill C-36, the </t>
    </r>
    <r>
      <rPr>
        <i/>
        <sz val="10"/>
        <color theme="1"/>
        <rFont val="Calibri"/>
        <family val="2"/>
        <scheme val="minor"/>
      </rPr>
      <t>Protection of Communities and Exploited Persons Act</t>
    </r>
    <r>
      <rPr>
        <sz val="10"/>
        <color theme="1"/>
        <rFont val="Calibri"/>
        <family val="2"/>
        <scheme val="minor"/>
      </rPr>
      <t>. It is classified as a violent offence and includes: obtaining sexual services for consideration; material benefit from sexual services; procuring; and advertising sexual services. Other offences related to sexual services continue to be considered non-violent offences and are categorized in these publications under</t>
    </r>
    <r>
      <rPr>
        <b/>
        <sz val="10"/>
        <color theme="1"/>
        <rFont val="Calibri"/>
        <family val="2"/>
        <scheme val="minor"/>
      </rPr>
      <t xml:space="preserve"> other offences in relation to sexual services</t>
    </r>
    <r>
      <rPr>
        <sz val="10"/>
        <color theme="1"/>
        <rFont val="Calibri"/>
        <family val="2"/>
        <scheme val="minor"/>
      </rPr>
      <t>, rather than prostitution, to reflect the component offences more accurately. These offences include: public communication to sell sexual services; and offences related to impeding traffic to buy or sell sexual services. As a result of these changes, comparisons between offences related to sexual services before and after December 2014 should be made with caution and take these changes into account.</t>
    </r>
  </si>
  <si>
    <r>
      <rPr>
        <sz val="10"/>
        <color theme="1"/>
        <rFont val="Calibri"/>
        <family val="2"/>
        <scheme val="minor"/>
      </rPr>
      <t>Non-sexual</t>
    </r>
    <r>
      <rPr>
        <b/>
        <sz val="10"/>
        <color theme="1"/>
        <rFont val="Calibri"/>
        <family val="2"/>
        <scheme val="minor"/>
      </rPr>
      <t xml:space="preserve"> assault offences</t>
    </r>
    <r>
      <rPr>
        <sz val="10"/>
        <color theme="1"/>
        <rFont val="Calibri"/>
        <family val="2"/>
        <scheme val="minor"/>
      </rPr>
      <t xml:space="preserve"> include assault level 3 (aggravated), assault level 2 (weapon or causing bodily harm), assault level 1 (common assault), assaulting a peace officer, and other assaults. </t>
    </r>
  </si>
  <si>
    <r>
      <t xml:space="preserve">Other violent offences </t>
    </r>
    <r>
      <rPr>
        <sz val="10"/>
        <color theme="1"/>
        <rFont val="Calibri"/>
        <family val="2"/>
        <scheme val="minor"/>
      </rPr>
      <t>include conspiracy to commit murder, sexual exploitation of a person with a disability, other sexual violations, incest, corrupting morals of a child, bestiality, voyeurism, non-consensual distribution of intimate images, trap likely to or causing bodily harm, hostage-taking, trafficking in persons, intimidation (justice participant or a journalist, non-justice participant), explosives causing death or bodily harm, arson (disregard for human life), failure to comply with mandatory safeguards in relation to medical assistance in dying, forging or destroying documents related to assistance requests with criminal intent, and other violent violations.</t>
    </r>
  </si>
  <si>
    <t>Trafficking in stolen property</t>
  </si>
  <si>
    <t>Theft of motor vehicle</t>
  </si>
  <si>
    <r>
      <t xml:space="preserve">Total “other” violations </t>
    </r>
    <r>
      <rPr>
        <sz val="10"/>
        <color theme="1"/>
        <rFont val="Calibri"/>
        <family val="2"/>
        <scheme val="minor"/>
      </rPr>
      <t xml:space="preserve">include gaming and betting related offences, indecent acts, corrupting morals, obstructing a peace officer, trespassing at night, uttering threats to property/animals, public incitement of hatred, advocating genocide, offences against public order, offences relating to terrorist activity, invasion of privacy, offences against person or reputation, offences against rights of property, freezing of property/disclosure/audit, fraudulent transactions relating to contracts and trade, offences relating to currency, proceeds of crime, attempts/conspiracies/accessories, public morals/disorderly conduct, firearms and other offensive weapons, offences related to criminal organizations, and other offences. </t>
    </r>
  </si>
  <si>
    <r>
      <t xml:space="preserve">The </t>
    </r>
    <r>
      <rPr>
        <i/>
        <sz val="10"/>
        <color theme="1"/>
        <rFont val="Calibri"/>
        <family val="2"/>
        <scheme val="minor"/>
      </rPr>
      <t xml:space="preserve">Cannabis Act </t>
    </r>
    <r>
      <rPr>
        <sz val="10"/>
        <color theme="1"/>
        <rFont val="Calibri"/>
        <family val="2"/>
        <scheme val="minor"/>
      </rPr>
      <t xml:space="preserve">came into force on October 17, 2018. </t>
    </r>
    <r>
      <rPr>
        <b/>
        <sz val="10"/>
        <color theme="1"/>
        <rFont val="Calibri"/>
        <family val="2"/>
        <scheme val="minor"/>
      </rPr>
      <t>Total Cannabis Act offences</t>
    </r>
    <r>
      <rPr>
        <sz val="10"/>
        <color theme="1"/>
        <rFont val="Calibri"/>
        <family val="2"/>
        <scheme val="minor"/>
      </rPr>
      <t xml:space="preserve"> includes contraventions of the Act related to the possession, distribution, sale, importation / exportation, or production of cannabis, and other related offences (including the use of young person in the commission of a cannabis offence). 
</t>
    </r>
    <r>
      <rPr>
        <i/>
        <sz val="10"/>
        <color theme="1"/>
        <rFont val="Calibri"/>
        <family val="2"/>
        <scheme val="minor"/>
      </rPr>
      <t>*Cannabis Act offences were erroneously inflated in the 2021 Crime Statistics in BC publication. This has been corrected, so listed 2021 totals may differ from past publications.</t>
    </r>
  </si>
  <si>
    <t>Cannabis (13)</t>
  </si>
  <si>
    <t>Non-heroin opioids (14)</t>
  </si>
  <si>
    <t>Other (15)</t>
  </si>
  <si>
    <t>Comparisons of crime statistics between jurisdictions, provinces, and years should be made with caution, as many factors influence police-reported crime statistics other than actual changes in crime. Many shifts in crime trends in 2020 (and the years that followed) may be attributable to the global COVID-19 pandemic, which brought widespread and unprecedented changes to daily life. As well, crime trends in 2018 and 2019 may be attributable in part to Statistics Canada’s changes in its reporting methodology for police services across Canada to represent a “victim-centred approach” to recording crimes.  Many police agencies across Canada implemented these changes at varying points throughout 2018, and BC’s roll-out of these changes occurred in 2019.</t>
  </si>
  <si>
    <r>
      <rPr>
        <b/>
        <sz val="10"/>
        <color theme="1"/>
        <rFont val="Calibri"/>
        <family val="2"/>
        <scheme val="minor"/>
      </rPr>
      <t xml:space="preserve">Population figures </t>
    </r>
    <r>
      <rPr>
        <sz val="10"/>
        <color theme="1"/>
        <rFont val="Calibri"/>
        <family val="2"/>
        <scheme val="minor"/>
      </rPr>
      <t xml:space="preserve">are estimates prepared annually by BC Stats, based on the results of the Canada Census, which is conducted every five years. These estimates reflect only the permanent residential population of a jurisdiction. Where a jurisdiction serves as a resort, business, or entertainment centre, it may have substantial “part-time” or transient/seasonal populations in addition to its permanent resident population, such as tourists, cabin owners, commuters, students, and seasonal staff. These temporary population groups are counted in population figures within the jurisdiction of their place of residence and not the jurisdiction in which they may be temporarily visiting or working. </t>
    </r>
    <r>
      <rPr>
        <b/>
        <sz val="10"/>
        <color theme="1"/>
        <rFont val="Calibri"/>
        <family val="2"/>
        <scheme val="minor"/>
      </rPr>
      <t>Note</t>
    </r>
    <r>
      <rPr>
        <sz val="10"/>
        <color theme="1"/>
        <rFont val="Calibri"/>
        <family val="2"/>
        <scheme val="minor"/>
      </rPr>
      <t>: Earlier population estimates provided by BC Stats were based on the Statistics Canada 2016 Census boundary geographies adjusted in accordance with current police jurisdiction boundaries.</t>
    </r>
  </si>
  <si>
    <t>Footnote:</t>
  </si>
  <si>
    <r>
      <rPr>
        <b/>
        <sz val="11"/>
        <color theme="1"/>
        <rFont val="Calibri"/>
        <family val="2"/>
        <scheme val="minor"/>
      </rPr>
      <t xml:space="preserve">Total </t>
    </r>
    <r>
      <rPr>
        <b/>
        <i/>
        <sz val="11"/>
        <color theme="1"/>
        <rFont val="Calibri"/>
        <family val="2"/>
        <scheme val="minor"/>
      </rPr>
      <t>Criminal Code</t>
    </r>
    <r>
      <rPr>
        <b/>
        <sz val="11"/>
        <color theme="1"/>
        <rFont val="Calibri"/>
        <family val="2"/>
        <scheme val="minor"/>
      </rPr>
      <t xml:space="preserve"> offences</t>
    </r>
    <r>
      <rPr>
        <sz val="11"/>
        <color theme="1"/>
        <rFont val="Calibri"/>
        <family val="2"/>
        <scheme val="minor"/>
      </rPr>
      <t xml:space="preserve"> exclude traffic offences.</t>
    </r>
  </si>
  <si>
    <t>Sources:</t>
  </si>
  <si>
    <t>BC Stats, Ministry of Citizens' Services, Province of British Columbia</t>
  </si>
  <si>
    <r>
      <t xml:space="preserve">In general, the UCR Survey counts an adult or youth </t>
    </r>
    <r>
      <rPr>
        <b/>
        <sz val="10"/>
        <color theme="1"/>
        <rFont val="Calibri"/>
        <family val="2"/>
        <scheme val="minor"/>
      </rPr>
      <t>charged</t>
    </r>
    <r>
      <rPr>
        <sz val="10"/>
        <color theme="1"/>
        <rFont val="Calibri"/>
        <family val="2"/>
        <scheme val="minor"/>
      </rPr>
      <t xml:space="preserve"> for the year in which the charge was recommended. The </t>
    </r>
    <r>
      <rPr>
        <b/>
        <sz val="10"/>
        <color theme="1"/>
        <rFont val="Calibri"/>
        <family val="2"/>
        <scheme val="minor"/>
      </rPr>
      <t>homicide</t>
    </r>
    <r>
      <rPr>
        <sz val="10"/>
        <color theme="1"/>
        <rFont val="Calibri"/>
        <family val="2"/>
        <scheme val="minor"/>
      </rPr>
      <t xml:space="preserve"> totals, which come from the Homicide Survey, count an adult or youth </t>
    </r>
    <r>
      <rPr>
        <b/>
        <sz val="10"/>
        <color theme="1"/>
        <rFont val="Calibri"/>
        <family val="2"/>
        <scheme val="minor"/>
      </rPr>
      <t>charged</t>
    </r>
    <r>
      <rPr>
        <sz val="10"/>
        <color theme="1"/>
        <rFont val="Calibri"/>
        <family val="2"/>
        <scheme val="minor"/>
      </rPr>
      <t xml:space="preserve"> with a homicide that occurred in the year the crime was reported to the police, regardless of the year in which the charge was recommended. </t>
    </r>
  </si>
  <si>
    <r>
      <t xml:space="preserve">The </t>
    </r>
    <r>
      <rPr>
        <b/>
        <sz val="10"/>
        <color theme="1"/>
        <rFont val="Calibri"/>
        <family val="2"/>
        <scheme val="minor"/>
      </rPr>
      <t>crime rates</t>
    </r>
    <r>
      <rPr>
        <sz val="10"/>
        <color theme="1"/>
        <rFont val="Calibri"/>
        <family val="2"/>
        <scheme val="minor"/>
      </rPr>
      <t xml:space="preserve"> for </t>
    </r>
    <r>
      <rPr>
        <b/>
        <sz val="10"/>
        <color theme="1"/>
        <rFont val="Calibri"/>
        <family val="2"/>
        <scheme val="minor"/>
      </rPr>
      <t>homicides</t>
    </r>
    <r>
      <rPr>
        <sz val="10"/>
        <color theme="1"/>
        <rFont val="Calibri"/>
        <family val="2"/>
        <scheme val="minor"/>
      </rPr>
      <t xml:space="preserve"> and </t>
    </r>
    <r>
      <rPr>
        <b/>
        <sz val="10"/>
        <color theme="1"/>
        <rFont val="Calibri"/>
        <family val="2"/>
        <scheme val="minor"/>
      </rPr>
      <t>attempted murders</t>
    </r>
    <r>
      <rPr>
        <sz val="10"/>
        <color theme="1"/>
        <rFont val="Calibri"/>
        <family val="2"/>
        <scheme val="minor"/>
      </rPr>
      <t xml:space="preserve"> are calculated on a per 100,000 population basis due to the small number of homicide and attempted murder offences. All other </t>
    </r>
    <r>
      <rPr>
        <b/>
        <sz val="10"/>
        <color theme="1"/>
        <rFont val="Calibri"/>
        <family val="2"/>
        <scheme val="minor"/>
      </rPr>
      <t xml:space="preserve">crime rates </t>
    </r>
    <r>
      <rPr>
        <sz val="10"/>
        <color theme="1"/>
        <rFont val="Calibri"/>
        <family val="2"/>
        <scheme val="minor"/>
      </rPr>
      <t>in this document are calculated on a per 1,000 population basis.</t>
    </r>
  </si>
  <si>
    <t>The weighted clearance rate is based on the same principles as the Police Reported Crime Severity Index (CSI), whereby more serious offences are assigned a higher "weight" than less serious offences. For example, the clearing of homicides, robberies or break and enters would represent a greater contribution to the overall weighted clearance rate value than the clearing of minor theft, mischief or disturbing the peace. (Statistics Canada, Table: 35-10-0026-01)</t>
  </si>
  <si>
    <t xml:space="preserve">*Crime rates are calculated per 1,000 population, with the exception of homicides and attempted murders, which are calculated per 100,000 population. Rates have been rounded to the nearest 0.1 which may affect calculations.  </t>
  </si>
  <si>
    <t xml:space="preserve">*Crime rates are calculated per 1,000 population. Rates have been rounded to the nearest 0.1 which may affect calculations.  </t>
  </si>
  <si>
    <r>
      <rPr>
        <b/>
        <i/>
        <sz val="11"/>
        <color theme="1"/>
        <rFont val="Calibri"/>
        <family val="2"/>
        <scheme val="minor"/>
      </rPr>
      <t>CRIMINAL CODE</t>
    </r>
    <r>
      <rPr>
        <b/>
        <sz val="11"/>
        <color theme="1"/>
        <rFont val="Calibri"/>
        <family val="2"/>
        <scheme val="minor"/>
      </rPr>
      <t xml:space="preserve"> OFFENCES</t>
    </r>
  </si>
  <si>
    <r>
      <t xml:space="preserve">TOTAL </t>
    </r>
    <r>
      <rPr>
        <b/>
        <i/>
        <sz val="11"/>
        <color theme="0"/>
        <rFont val="Calibri"/>
        <family val="2"/>
        <scheme val="minor"/>
      </rPr>
      <t>CRIMINAL CODE</t>
    </r>
    <r>
      <rPr>
        <b/>
        <sz val="11"/>
        <color theme="0"/>
        <rFont val="Calibri"/>
        <family val="2"/>
        <scheme val="minor"/>
      </rPr>
      <t xml:space="preserve"> OFFENCES
(excluding traffic)</t>
    </r>
  </si>
  <si>
    <r>
      <t xml:space="preserve">*Crime rates for the </t>
    </r>
    <r>
      <rPr>
        <i/>
        <sz val="9"/>
        <color theme="1"/>
        <rFont val="Arial"/>
        <family val="2"/>
      </rPr>
      <t>Controlled Drugs and Substances Act</t>
    </r>
    <r>
      <rPr>
        <sz val="9"/>
        <color theme="1"/>
        <rFont val="Arial"/>
        <family val="2"/>
      </rPr>
      <t xml:space="preserve"> (CDSA) and the </t>
    </r>
    <r>
      <rPr>
        <i/>
        <sz val="9"/>
        <color theme="1"/>
        <rFont val="Arial"/>
        <family val="2"/>
      </rPr>
      <t>Cannabis Act</t>
    </r>
    <r>
      <rPr>
        <sz val="9"/>
        <color theme="1"/>
        <rFont val="Arial"/>
        <family val="2"/>
      </rPr>
      <t xml:space="preserve"> are calculated per 1,000 population. Rates have been rounded to the nearest 0.1 which may affect calculations.  </t>
    </r>
  </si>
  <si>
    <t>Uttering threats</t>
  </si>
  <si>
    <t>Indecent/harassing communication</t>
  </si>
  <si>
    <t>Breaking and entering</t>
  </si>
  <si>
    <t>Possession of stolen property</t>
  </si>
  <si>
    <t>Total mischief</t>
  </si>
  <si>
    <t>Alter, remove or destroy VIN</t>
  </si>
  <si>
    <t>Total property offences</t>
  </si>
  <si>
    <t>Weapons violations</t>
  </si>
  <si>
    <t>Child pornography</t>
  </si>
  <si>
    <t>Other offences - sexual services</t>
  </si>
  <si>
    <r>
      <t xml:space="preserve">Homicide </t>
    </r>
    <r>
      <rPr>
        <vertAlign val="superscript"/>
        <sz val="11"/>
        <color rgb="FF000000"/>
        <rFont val="Arial"/>
        <family val="2"/>
      </rPr>
      <t>1,2</t>
    </r>
  </si>
  <si>
    <r>
      <t xml:space="preserve">Attempted murder </t>
    </r>
    <r>
      <rPr>
        <vertAlign val="superscript"/>
        <sz val="11"/>
        <color rgb="FF000000"/>
        <rFont val="Arial"/>
        <family val="2"/>
      </rPr>
      <t>1</t>
    </r>
  </si>
  <si>
    <r>
      <t xml:space="preserve">Other violations causing death </t>
    </r>
    <r>
      <rPr>
        <vertAlign val="superscript"/>
        <sz val="11"/>
        <color rgb="FF000000"/>
        <rFont val="Arial"/>
        <family val="2"/>
      </rPr>
      <t>3</t>
    </r>
  </si>
  <si>
    <r>
      <t xml:space="preserve">Sexual offences </t>
    </r>
    <r>
      <rPr>
        <vertAlign val="superscript"/>
        <sz val="11"/>
        <color rgb="FF000000"/>
        <rFont val="Arial"/>
        <family val="2"/>
      </rPr>
      <t>4</t>
    </r>
  </si>
  <si>
    <r>
      <t xml:space="preserve">Offences - sexual services </t>
    </r>
    <r>
      <rPr>
        <vertAlign val="superscript"/>
        <sz val="11"/>
        <color rgb="FF000000"/>
        <rFont val="Arial"/>
        <family val="2"/>
      </rPr>
      <t>5</t>
    </r>
  </si>
  <si>
    <r>
      <t xml:space="preserve">Assault offences </t>
    </r>
    <r>
      <rPr>
        <vertAlign val="superscript"/>
        <sz val="11"/>
        <color rgb="FF000000"/>
        <rFont val="Arial"/>
        <family val="2"/>
      </rPr>
      <t>6</t>
    </r>
  </si>
  <si>
    <r>
      <t xml:space="preserve">Other violent offences </t>
    </r>
    <r>
      <rPr>
        <vertAlign val="superscript"/>
        <sz val="11"/>
        <color rgb="FF000000"/>
        <rFont val="Arial"/>
        <family val="2"/>
      </rPr>
      <t>7</t>
    </r>
  </si>
  <si>
    <r>
      <t xml:space="preserve">Theft </t>
    </r>
    <r>
      <rPr>
        <vertAlign val="superscript"/>
        <sz val="11"/>
        <color rgb="FF000000"/>
        <rFont val="Arial"/>
        <family val="2"/>
      </rPr>
      <t>8</t>
    </r>
  </si>
  <si>
    <r>
      <t xml:space="preserve">Fraud </t>
    </r>
    <r>
      <rPr>
        <vertAlign val="superscript"/>
        <sz val="11"/>
        <color rgb="FF000000"/>
        <rFont val="Arial"/>
        <family val="2"/>
      </rPr>
      <t>9</t>
    </r>
  </si>
  <si>
    <r>
      <t xml:space="preserve">Administration of justice </t>
    </r>
    <r>
      <rPr>
        <vertAlign val="superscript"/>
        <sz val="11"/>
        <color rgb="FF000000"/>
        <rFont val="Arial"/>
        <family val="2"/>
      </rPr>
      <t>10</t>
    </r>
  </si>
  <si>
    <r>
      <t>Violations related to animal cruelty</t>
    </r>
    <r>
      <rPr>
        <vertAlign val="superscript"/>
        <sz val="11"/>
        <color rgb="FF000000"/>
        <rFont val="Arial"/>
        <family val="2"/>
      </rPr>
      <t>11</t>
    </r>
  </si>
  <si>
    <r>
      <t>Other violations</t>
    </r>
    <r>
      <rPr>
        <vertAlign val="superscript"/>
        <sz val="11"/>
        <color rgb="FF000000"/>
        <rFont val="Arial"/>
        <family val="2"/>
      </rPr>
      <t xml:space="preserve"> 12</t>
    </r>
  </si>
  <si>
    <r>
      <t xml:space="preserve">Total other </t>
    </r>
    <r>
      <rPr>
        <b/>
        <i/>
        <sz val="11"/>
        <color rgb="FF000000"/>
        <rFont val="Arial"/>
        <family val="2"/>
      </rPr>
      <t>Criminal Code</t>
    </r>
    <r>
      <rPr>
        <b/>
        <sz val="11"/>
        <color rgb="FF000000"/>
        <rFont val="Arial"/>
        <family val="2"/>
      </rPr>
      <t xml:space="preserve"> offences</t>
    </r>
  </si>
  <si>
    <r>
      <t xml:space="preserve">The </t>
    </r>
    <r>
      <rPr>
        <b/>
        <sz val="9"/>
        <color theme="1"/>
        <rFont val="Calibri"/>
        <family val="2"/>
        <scheme val="minor"/>
      </rPr>
      <t>Other Violations causing death</t>
    </r>
    <r>
      <rPr>
        <sz val="9"/>
        <color theme="1"/>
        <rFont val="Calibri"/>
        <family val="2"/>
        <scheme val="minor"/>
      </rPr>
      <t xml:space="preserve"> category includes the following: Criminal negligence causing death and Other related violations causing death.</t>
    </r>
  </si>
  <si>
    <r>
      <rPr>
        <b/>
        <sz val="10"/>
        <color theme="1"/>
        <rFont val="Calibri"/>
        <family val="2"/>
        <scheme val="minor"/>
      </rPr>
      <t>Sexual offences</t>
    </r>
    <r>
      <rPr>
        <sz val="10"/>
        <color theme="1"/>
        <rFont val="Calibri"/>
        <family val="2"/>
        <scheme val="minor"/>
      </rPr>
      <t xml:space="preserve"> include sexual assault level 3 (aggravated), sexual assault level 2 (weapon or causing bodily harm), sexual assault level 1 (common sexual assault), and sexual violations against children and sexual offences which occurred prior to January 4, 1983.</t>
    </r>
  </si>
  <si>
    <t>(date: July 2024)</t>
  </si>
  <si>
    <t>(accessed July 25, 2024)</t>
  </si>
  <si>
    <t>Statistics Canada. Table 35-10-0184-01 Incident-based crime statistics, by detailed violations, police services in British Columbia</t>
  </si>
  <si>
    <t>Violent weighted clearance rate</t>
  </si>
  <si>
    <t>Non-violent weighted clearance rate</t>
  </si>
  <si>
    <t>Methylenedioxyamphetamine</t>
  </si>
  <si>
    <r>
      <t>Total violations related to animal cruelty</t>
    </r>
    <r>
      <rPr>
        <sz val="10"/>
        <color theme="1"/>
        <rFont val="Calibri"/>
        <family val="2"/>
        <scheme val="minor"/>
      </rPr>
      <t xml:space="preserve"> is reported separately by Statistics Canada as of 2022. </t>
    </r>
  </si>
  <si>
    <t>Table 2a: Police-Reported Drug Offences in BC by Substance</t>
  </si>
  <si>
    <t>Possession</t>
  </si>
  <si>
    <t>Production</t>
  </si>
  <si>
    <t>Trafficking</t>
  </si>
  <si>
    <t>Importation and exportation</t>
  </si>
  <si>
    <t>Possession, sale, etc. (16)</t>
  </si>
  <si>
    <r>
      <t xml:space="preserve">Total </t>
    </r>
    <r>
      <rPr>
        <b/>
        <i/>
        <sz val="11"/>
        <color theme="0"/>
        <rFont val="Calibri"/>
        <family val="2"/>
        <scheme val="minor"/>
      </rPr>
      <t>Cannabis Act</t>
    </r>
    <r>
      <rPr>
        <b/>
        <sz val="11"/>
        <color theme="0"/>
        <rFont val="Calibri"/>
        <family val="2"/>
        <scheme val="minor"/>
      </rPr>
      <t xml:space="preserve"> offences (17)</t>
    </r>
  </si>
  <si>
    <t>TOTAL DRUG OFFENCES (18)</t>
  </si>
  <si>
    <t>Crime Rate (20)</t>
  </si>
  <si>
    <t>Overall weighted clearance rate (21)</t>
  </si>
  <si>
    <t>Table 2b: Police-Reported Drug Offences in BC by Offence</t>
  </si>
  <si>
    <t>Controlled Drugs and Substances Act (CDSA) by Drug/Substance</t>
  </si>
  <si>
    <t>Controlled Drugs and Substances Act by Offence</t>
  </si>
  <si>
    <t xml:space="preserve">Rates in Table 3 are calculated using population data from BC Stats, so they may differ from those reported by Statistics Canada. They may also vary from past documents as both crime and population figures shift. However, the rate for Canada's Crime Rate was calculated with the 2021 Census of Population available on Statistics Canada.  </t>
  </si>
  <si>
    <r>
      <rPr>
        <b/>
        <sz val="10"/>
        <color theme="1"/>
        <rFont val="Calibri"/>
        <family val="2"/>
        <scheme val="minor"/>
      </rPr>
      <t xml:space="preserve">Other </t>
    </r>
    <r>
      <rPr>
        <sz val="10"/>
        <color theme="1"/>
        <rFont val="Calibri"/>
        <family val="2"/>
        <scheme val="minor"/>
      </rPr>
      <t xml:space="preserve">includes Possession, sale, etc., for use in production of or trafficking in substance, the illicit use of prescription drugs (except for non-heroin opioids), and other drugs. Before the UCR Survey introduced unique violation codes for </t>
    </r>
    <r>
      <rPr>
        <b/>
        <sz val="10"/>
        <color theme="1"/>
        <rFont val="Calibri"/>
        <family val="2"/>
        <scheme val="minor"/>
      </rPr>
      <t>non-heroin opioids</t>
    </r>
    <r>
      <rPr>
        <sz val="10"/>
        <color theme="1"/>
        <rFont val="Calibri"/>
        <family val="2"/>
        <scheme val="minor"/>
      </rPr>
      <t xml:space="preserve"> in November 2017, non-heroin opioids had been included in the category of other drugs. Consequently, comparisons of incident counts for other drugs before and after this change should be made with caution.</t>
    </r>
  </si>
  <si>
    <t>Possession, sale, etc., for use in production of or trafficking in substance [4590] and Possess, produce, sell, distribute or import anything for use in production or distribution of illicit cannabis [4961] are standalone violations. As such they are included in a seperate row.</t>
  </si>
  <si>
    <t>Youth Violent crime severity index</t>
  </si>
  <si>
    <t>Youth Non-violent crime severity index</t>
  </si>
  <si>
    <r>
      <rPr>
        <b/>
        <sz val="10"/>
        <color theme="1"/>
        <rFont val="Calibri"/>
        <family val="2"/>
        <scheme val="minor"/>
      </rPr>
      <t>Crime Severity Index</t>
    </r>
    <r>
      <rPr>
        <sz val="10"/>
        <color theme="1"/>
        <rFont val="Calibri"/>
        <family val="2"/>
        <scheme val="minor"/>
      </rPr>
      <t xml:space="preserve"> (CSI) is a tool developed by the Canadian Centre for Justice and Community Safety Statistics (CCJCSS) in 2009 for measuring police-reported crime in Canada. CSIs account for the change in the level of severity of crime in from year to year in comparison to other crimes. CSIs use weights which assign higher values to more serious crimes and lower values to less serious high-volume crimes based on actual sentences handed down by the courts in all provinces and territories. The CSI includes all </t>
    </r>
    <r>
      <rPr>
        <i/>
        <sz val="10"/>
        <color theme="1"/>
        <rFont val="Calibri"/>
        <family val="2"/>
        <scheme val="minor"/>
      </rPr>
      <t>Criminal Code</t>
    </r>
    <r>
      <rPr>
        <sz val="10"/>
        <color theme="1"/>
        <rFont val="Calibri"/>
        <family val="2"/>
        <scheme val="minor"/>
      </rPr>
      <t xml:space="preserve"> violations including traffic, as well as drug violations and other federal statutes. Each index has been standardized at 100 for the base year of 2006. A jurisdiction with a higher proportion of more serious crimes will have a higher CSI value while a jurisdiction with a higher proportion of less serious crimes will have a lower CSI value. The CSI is not available for policing jurisdictions with populations less than 1,000. Data for policing jurisdictions with populations less than 5,000 should be used with caution. The CSI weights are periodically updated, and CSI values have been calculated back to 1998.
There are six CSIs: The </t>
    </r>
    <r>
      <rPr>
        <b/>
        <sz val="10"/>
        <color theme="1"/>
        <rFont val="Calibri"/>
        <family val="2"/>
        <scheme val="minor"/>
      </rPr>
      <t>Overall CSI</t>
    </r>
    <r>
      <rPr>
        <sz val="10"/>
        <color theme="1"/>
        <rFont val="Calibri"/>
        <family val="2"/>
        <scheme val="minor"/>
      </rPr>
      <t xml:space="preserve"> is based on the total volume of police-reported federal statute offences and measures the relative severity of overall crime; the </t>
    </r>
    <r>
      <rPr>
        <b/>
        <sz val="10"/>
        <color theme="1"/>
        <rFont val="Calibri"/>
        <family val="2"/>
        <scheme val="minor"/>
      </rPr>
      <t>Violent CSI</t>
    </r>
    <r>
      <rPr>
        <sz val="10"/>
        <color theme="1"/>
        <rFont val="Calibri"/>
        <family val="2"/>
        <scheme val="minor"/>
      </rPr>
      <t xml:space="preserve"> is based on the total volume of police-reported violent federal statute offences and measures the relative severity of violent crime; the </t>
    </r>
    <r>
      <rPr>
        <b/>
        <sz val="10"/>
        <color theme="1"/>
        <rFont val="Calibri"/>
        <family val="2"/>
        <scheme val="minor"/>
      </rPr>
      <t>Non-violent CSI</t>
    </r>
    <r>
      <rPr>
        <sz val="10"/>
        <color theme="1"/>
        <rFont val="Calibri"/>
        <family val="2"/>
        <scheme val="minor"/>
      </rPr>
      <t xml:space="preserve"> is based on the total volume of police-reported federal statute offences not considered violent in nature and measures the relative severity of non-violent crime; and the </t>
    </r>
    <r>
      <rPr>
        <b/>
        <sz val="10"/>
        <color theme="1"/>
        <rFont val="Calibri"/>
        <family val="2"/>
        <scheme val="minor"/>
      </rPr>
      <t>Youth CSIs</t>
    </r>
    <r>
      <rPr>
        <sz val="10"/>
        <color theme="1"/>
        <rFont val="Calibri"/>
        <family val="2"/>
        <scheme val="minor"/>
      </rPr>
      <t xml:space="preserve"> are based on the same principles as the Overall CSI, Violent CSI and Non-violent CSI which reflects the relative seriousness of different offences, but uses the number of youths accused instead of an incident count to measure the relative severity of crimes committed by youth. </t>
    </r>
  </si>
  <si>
    <r>
      <t xml:space="preserve">Statistics Canada. 2023. </t>
    </r>
    <r>
      <rPr>
        <i/>
        <sz val="10"/>
        <color theme="1"/>
        <rFont val="Calibri"/>
        <family val="2"/>
        <scheme val="minor"/>
      </rPr>
      <t>Table 35-10-0184-01 Incident-based crime statistics, by detailed violations, police services in British Columbia.</t>
    </r>
    <r>
      <rPr>
        <sz val="10"/>
        <color theme="1"/>
        <rFont val="Calibri"/>
        <family val="2"/>
        <scheme val="minor"/>
      </rPr>
      <t xml:space="preserve"> Statistics Canada database. Released July 25, 2024. https://www150.statcan.gc.ca/n1/daily-quotidien/240725/dq240725b-eng.htm (accessed July 25, 2024).</t>
    </r>
  </si>
  <si>
    <r>
      <t>Statistics Canada. 2023.</t>
    </r>
    <r>
      <rPr>
        <i/>
        <sz val="10"/>
        <color theme="1"/>
        <rFont val="Calibri"/>
        <family val="2"/>
        <scheme val="minor"/>
      </rPr>
      <t xml:space="preserve"> Table 35-10-0026-01 Crime severity index and weighted clearance rates, Canada, provinces, territories and Census Metropolitan Areas. </t>
    </r>
    <r>
      <rPr>
        <sz val="10"/>
        <color theme="1"/>
        <rFont val="Calibri"/>
        <family val="2"/>
        <scheme val="minor"/>
      </rPr>
      <t>Released July 25, 2024. https://www150.statcan.gc.ca/t1/tbl1/en/tv.action?pid=3510002601 (accessed July 25, 2024).</t>
    </r>
  </si>
  <si>
    <t>BC Stats, Ministry of Citizens' Services, Province of British Columbia. Last updated July 2024.</t>
  </si>
  <si>
    <r>
      <rPr>
        <b/>
        <sz val="10"/>
        <color theme="1"/>
        <rFont val="Calibri"/>
        <family val="2"/>
        <scheme val="minor"/>
      </rPr>
      <t>Total drug offences</t>
    </r>
    <r>
      <rPr>
        <sz val="10"/>
        <color theme="1"/>
        <rFont val="Calibri"/>
        <family val="2"/>
        <scheme val="minor"/>
      </rPr>
      <t xml:space="preserve"> include </t>
    </r>
    <r>
      <rPr>
        <i/>
        <sz val="10"/>
        <color theme="1"/>
        <rFont val="Calibri"/>
        <family val="2"/>
        <scheme val="minor"/>
      </rPr>
      <t xml:space="preserve">Controlled Drugs and Substances </t>
    </r>
    <r>
      <rPr>
        <sz val="10"/>
        <color theme="1"/>
        <rFont val="Calibri"/>
        <family val="2"/>
        <scheme val="minor"/>
      </rPr>
      <t xml:space="preserve">Act (CDSA) and </t>
    </r>
    <r>
      <rPr>
        <i/>
        <sz val="10"/>
        <color theme="1"/>
        <rFont val="Calibri"/>
        <family val="2"/>
        <scheme val="minor"/>
      </rPr>
      <t>Cannabis Act</t>
    </r>
    <r>
      <rPr>
        <sz val="10"/>
        <color theme="1"/>
        <rFont val="Calibri"/>
        <family val="2"/>
        <scheme val="minor"/>
      </rPr>
      <t xml:space="preserve"> offences.</t>
    </r>
    <r>
      <rPr>
        <b/>
        <sz val="10"/>
        <color theme="1"/>
        <rFont val="Calibri"/>
        <family val="2"/>
        <scheme val="minor"/>
      </rPr>
      <t xml:space="preserve"> </t>
    </r>
    <r>
      <rPr>
        <sz val="10"/>
        <color theme="1"/>
        <rFont val="Calibri"/>
        <family val="2"/>
        <scheme val="minor"/>
      </rPr>
      <t xml:space="preserve"> The Province of British Columbia received a three-year exemption under the CDSA from Health Canada for the decriminalization of personal possession of small amounts of certain illegal drugs in British Columbia. The exemption came into effect on January 31, 2023, and will be in place until January 31, 2026. In May 2024, the Province applied for an update to the exemption to specify certain locations (e.g., private homes, shelters, and outpatient addiction, overdose prevention and drug-checking service locations) where the exemption applies.</t>
    </r>
  </si>
  <si>
    <r>
      <t xml:space="preserve">Drug offences </t>
    </r>
    <r>
      <rPr>
        <sz val="10"/>
        <color theme="1"/>
        <rFont val="Calibri"/>
        <family val="2"/>
        <scheme val="minor"/>
      </rPr>
      <t>are crimes committed under the</t>
    </r>
    <r>
      <rPr>
        <i/>
        <sz val="10"/>
        <color theme="1"/>
        <rFont val="Calibri"/>
        <family val="2"/>
        <scheme val="minor"/>
      </rPr>
      <t xml:space="preserve"> Controlled Drugs and Substances Act</t>
    </r>
    <r>
      <rPr>
        <sz val="10"/>
        <color theme="1"/>
        <rFont val="Calibri"/>
        <family val="2"/>
        <scheme val="minor"/>
      </rPr>
      <t xml:space="preserve"> (CDSA) and the </t>
    </r>
    <r>
      <rPr>
        <i/>
        <sz val="10"/>
        <color theme="1"/>
        <rFont val="Calibri"/>
        <family val="2"/>
        <scheme val="minor"/>
      </rPr>
      <t>Cannabis Act</t>
    </r>
    <r>
      <rPr>
        <sz val="10"/>
        <color theme="1"/>
        <rFont val="Calibri"/>
        <family val="2"/>
        <scheme val="minor"/>
      </rPr>
      <t xml:space="preserve">. CDSA drug offences include possession, trafficking, production, and distribution of cannabis, cocaine, heroin, non-heroin opioids (including fentanyl), and methamphetamines (crystal meth), and other drug offences. When the </t>
    </r>
    <r>
      <rPr>
        <i/>
        <sz val="10"/>
        <color theme="1"/>
        <rFont val="Calibri"/>
        <family val="2"/>
        <scheme val="minor"/>
      </rPr>
      <t xml:space="preserve">Cannabis Act </t>
    </r>
    <r>
      <rPr>
        <sz val="10"/>
        <color theme="1"/>
        <rFont val="Calibri"/>
        <family val="2"/>
        <scheme val="minor"/>
      </rPr>
      <t xml:space="preserve">came into force on October 17, 2018, all prior cannabis-related legislation under the CDSA was replaced with the </t>
    </r>
    <r>
      <rPr>
        <i/>
        <sz val="10"/>
        <color theme="1"/>
        <rFont val="Calibri"/>
        <family val="2"/>
        <scheme val="minor"/>
      </rPr>
      <t>Cannabis Act</t>
    </r>
    <r>
      <rPr>
        <sz val="10"/>
        <color theme="1"/>
        <rFont val="Calibri"/>
        <family val="2"/>
        <scheme val="minor"/>
      </rPr>
      <t xml:space="preserve">, and cannabis possession became legal, except under certain circumstances. Drug offences are not included in the Total </t>
    </r>
    <r>
      <rPr>
        <i/>
        <sz val="10"/>
        <color theme="1"/>
        <rFont val="Calibri"/>
        <family val="2"/>
        <scheme val="minor"/>
      </rPr>
      <t>Criminal Code</t>
    </r>
    <r>
      <rPr>
        <sz val="10"/>
        <color theme="1"/>
        <rFont val="Calibri"/>
        <family val="2"/>
        <scheme val="minor"/>
      </rPr>
      <t xml:space="preserve"> offences.</t>
    </r>
    <r>
      <rPr>
        <b/>
        <sz val="10"/>
        <color theme="1"/>
        <rFont val="Calibri"/>
        <family val="2"/>
        <scheme val="minor"/>
      </rPr>
      <t xml:space="preserve"> </t>
    </r>
    <r>
      <rPr>
        <sz val="10"/>
        <color theme="1"/>
        <rFont val="Calibri"/>
        <family val="2"/>
        <scheme val="minor"/>
      </rPr>
      <t>The Province of British Columbia received a three-year exemption under the CDSA from Health Canada for the decriminalization of personal possession of small amounts of certain illegal drugs in British Columbia. The exemption came into effect on January 31, 2023, and will be in place until January 31, 2026. In May 2024, the Province applied for an update to the exemption to specify certain locations (e.g., private homes, shelters, and outpatient addiction, overdose prevention and drug-checking service locations) where the exemption applies.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</si>
</sst>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_-* #,##0_-;\-* #,##0_-;_-* &quot;-&quot;??_-;_-@_-"/>
  </numFmts>
  <fonts count="32" x14ac:knownFonts="1">
    <font>
      <sz val="11"/>
      <color theme="1"/>
      <name val="Calibri"/>
      <family val="2"/>
      <scheme val="minor"/>
    </font>
    <font>
      <b/>
      <sz val="11"/>
      <color theme="0"/>
      <name val="Calibri"/>
      <family val="2"/>
      <scheme val="minor"/>
    </font>
    <font>
      <b/>
      <sz val="11"/>
      <color theme="1"/>
      <name val="Calibri"/>
      <family val="2"/>
      <scheme val="minor"/>
    </font>
    <font>
      <b/>
      <sz val="22"/>
      <color theme="3"/>
      <name val="Calibri"/>
      <family val="2"/>
      <scheme val="minor"/>
    </font>
    <font>
      <b/>
      <i/>
      <sz val="11"/>
      <color theme="1"/>
      <name val="Calibri"/>
      <family val="2"/>
      <scheme val="minor"/>
    </font>
    <font>
      <b/>
      <sz val="11"/>
      <color theme="3"/>
      <name val="Calibri"/>
      <family val="2"/>
      <scheme val="minor"/>
    </font>
    <font>
      <b/>
      <sz val="11"/>
      <name val="Calibri"/>
      <family val="2"/>
      <scheme val="minor"/>
    </font>
    <font>
      <sz val="9"/>
      <color theme="1"/>
      <name val="Calibri"/>
      <family val="2"/>
      <scheme val="minor"/>
    </font>
    <font>
      <b/>
      <sz val="12"/>
      <color theme="0"/>
      <name val="Calibri"/>
      <family val="2"/>
      <scheme val="minor"/>
    </font>
    <font>
      <sz val="10"/>
      <color theme="1"/>
      <name val="Calibri"/>
      <family val="2"/>
      <scheme val="minor"/>
    </font>
    <font>
      <i/>
      <sz val="10"/>
      <color theme="1"/>
      <name val="Calibri"/>
      <family val="2"/>
      <scheme val="minor"/>
    </font>
    <font>
      <sz val="11"/>
      <color theme="1"/>
      <name val="Calibri"/>
      <family val="2"/>
      <scheme val="minor"/>
    </font>
    <font>
      <b/>
      <sz val="10"/>
      <color theme="1"/>
      <name val="Calibri"/>
      <family val="2"/>
      <scheme val="minor"/>
    </font>
    <font>
      <b/>
      <i/>
      <sz val="10"/>
      <color theme="1"/>
      <name val="Calibri"/>
      <family val="2"/>
      <scheme val="minor"/>
    </font>
    <font>
      <u/>
      <sz val="10"/>
      <color theme="1"/>
      <name val="Calibri"/>
      <family val="2"/>
      <scheme val="minor"/>
    </font>
    <font>
      <b/>
      <i/>
      <sz val="11"/>
      <color theme="0"/>
      <name val="Calibri"/>
      <family val="2"/>
      <scheme val="minor"/>
    </font>
    <font>
      <b/>
      <i/>
      <sz val="22"/>
      <color theme="3"/>
      <name val="Calibri"/>
      <family val="2"/>
      <scheme val="minor"/>
    </font>
    <font>
      <sz val="11"/>
      <name val="Calibri"/>
      <family val="2"/>
      <scheme val="minor"/>
    </font>
    <font>
      <sz val="8"/>
      <color theme="1"/>
      <name val="Arial"/>
      <family val="2"/>
    </font>
    <font>
      <sz val="9"/>
      <color theme="1"/>
      <name val="Arial"/>
      <family val="2"/>
    </font>
    <font>
      <i/>
      <sz val="9"/>
      <color theme="1"/>
      <name val="Arial"/>
      <family val="2"/>
    </font>
    <font>
      <b/>
      <sz val="10"/>
      <color rgb="FFFFFFFF"/>
      <name val="Arial"/>
      <family val="2"/>
    </font>
    <font>
      <sz val="11"/>
      <color rgb="FF000000"/>
      <name val="Arial"/>
      <family val="2"/>
    </font>
    <font>
      <vertAlign val="superscript"/>
      <sz val="11"/>
      <color rgb="FF000000"/>
      <name val="Arial"/>
      <family val="2"/>
    </font>
    <font>
      <b/>
      <sz val="11"/>
      <color rgb="FF000000"/>
      <name val="Arial"/>
      <family val="2"/>
    </font>
    <font>
      <sz val="11"/>
      <color theme="1"/>
      <name val="Arial"/>
      <family val="2"/>
    </font>
    <font>
      <b/>
      <i/>
      <sz val="11"/>
      <color rgb="FF000000"/>
      <name val="Arial"/>
      <family val="2"/>
    </font>
    <font>
      <b/>
      <sz val="12"/>
      <color rgb="FFFFFFFF"/>
      <name val="Aptos Narrow"/>
      <family val="2"/>
    </font>
    <font>
      <b/>
      <sz val="9"/>
      <color theme="1"/>
      <name val="Calibri"/>
      <family val="2"/>
      <scheme val="minor"/>
    </font>
    <font>
      <sz val="11"/>
      <color rgb="FF000000"/>
      <name val="Calibri"/>
      <family val="2"/>
    </font>
    <font>
      <b/>
      <sz val="11"/>
      <color rgb="FF000000"/>
      <name val="Calibri"/>
      <family val="2"/>
    </font>
    <font>
      <sz val="15"/>
      <color rgb="FF333333"/>
      <name val="Noto Sans"/>
      <family val="2"/>
    </font>
  </fonts>
  <fills count="6">
    <fill>
      <patternFill patternType="none"/>
    </fill>
    <fill>
      <patternFill patternType="gray125"/>
    </fill>
    <fill>
      <patternFill patternType="solid">
        <fgColor theme="3"/>
        <bgColor indexed="64"/>
      </patternFill>
    </fill>
    <fill>
      <patternFill patternType="solid">
        <fgColor theme="0" tint="-4.9989318521683403E-2"/>
        <bgColor indexed="64"/>
      </patternFill>
    </fill>
    <fill>
      <patternFill patternType="solid">
        <fgColor rgb="FF1F497D"/>
        <bgColor indexed="64"/>
      </patternFill>
    </fill>
    <fill>
      <patternFill patternType="solid">
        <fgColor rgb="FFF2F2F2"/>
        <bgColor indexed="64"/>
      </patternFill>
    </fill>
  </fills>
  <borders count="13">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style="medium">
        <color rgb="FF808080"/>
      </top>
      <bottom style="medium">
        <color rgb="FF808080"/>
      </bottom>
      <diagonal/>
    </border>
  </borders>
  <cellStyleXfs count="2">
    <xf numFmtId="0" fontId="0" fillId="0" borderId="0"/>
    <xf numFmtId="9" fontId="11" fillId="0" borderId="0" applyFont="0" applyFill="0" applyBorder="0" applyAlignment="0" applyProtection="0"/>
  </cellStyleXfs>
  <cellXfs count="109">
    <xf numFmtId="0" fontId="0" fillId="0" borderId="0" xfId="0"/>
    <xf numFmtId="0" fontId="1" fillId="2" borderId="0" xfId="0" applyFont="1" applyFill="1" applyAlignment="1">
      <alignment horizontal="right"/>
    </xf>
    <xf numFmtId="0" fontId="2" fillId="0" borderId="0" xfId="0" applyFont="1"/>
    <xf numFmtId="3" fontId="0" fillId="0" borderId="0" xfId="0" applyNumberFormat="1"/>
    <xf numFmtId="3" fontId="1" fillId="2" borderId="0" xfId="0" applyNumberFormat="1" applyFont="1" applyFill="1"/>
    <xf numFmtId="165" fontId="0" fillId="0" borderId="0" xfId="0" applyNumberFormat="1"/>
    <xf numFmtId="3" fontId="2" fillId="0" borderId="0" xfId="0" applyNumberFormat="1" applyFont="1" applyAlignment="1">
      <alignment horizontal="right"/>
    </xf>
    <xf numFmtId="0" fontId="1" fillId="2" borderId="1" xfId="0" applyFont="1" applyFill="1" applyBorder="1"/>
    <xf numFmtId="0" fontId="1" fillId="2" borderId="4" xfId="0" applyFont="1" applyFill="1" applyBorder="1"/>
    <xf numFmtId="0" fontId="0" fillId="0" borderId="4" xfId="0" applyBorder="1"/>
    <xf numFmtId="0" fontId="0" fillId="0" borderId="5" xfId="0" applyBorder="1"/>
    <xf numFmtId="0" fontId="0" fillId="0" borderId="0" xfId="0" applyAlignment="1">
      <alignment horizontal="center"/>
    </xf>
    <xf numFmtId="0" fontId="0" fillId="0" borderId="5" xfId="0" applyBorder="1" applyAlignment="1">
      <alignment horizontal="center"/>
    </xf>
    <xf numFmtId="0" fontId="1" fillId="2" borderId="2" xfId="0" applyFont="1" applyFill="1" applyBorder="1"/>
    <xf numFmtId="0" fontId="7" fillId="0" borderId="0" xfId="0" applyFont="1"/>
    <xf numFmtId="0" fontId="2" fillId="0" borderId="6" xfId="0" applyFont="1" applyBorder="1"/>
    <xf numFmtId="166" fontId="1" fillId="2" borderId="0" xfId="1" applyNumberFormat="1" applyFont="1" applyFill="1"/>
    <xf numFmtId="0" fontId="9" fillId="0" borderId="6" xfId="0" applyFont="1" applyBorder="1" applyAlignment="1">
      <alignment horizontal="left" vertical="top" wrapText="1"/>
    </xf>
    <xf numFmtId="0" fontId="9" fillId="0" borderId="6" xfId="0" applyFont="1" applyBorder="1" applyAlignment="1">
      <alignment wrapText="1"/>
    </xf>
    <xf numFmtId="0" fontId="9" fillId="0" borderId="6" xfId="0" applyFont="1" applyBorder="1" applyAlignment="1">
      <alignment horizontal="justify" vertical="top" wrapText="1"/>
    </xf>
    <xf numFmtId="165" fontId="1" fillId="2" borderId="0" xfId="1" applyNumberFormat="1" applyFont="1" applyFill="1" applyAlignment="1">
      <alignment horizontal="right"/>
    </xf>
    <xf numFmtId="0" fontId="12" fillId="0" borderId="6" xfId="0" applyFont="1" applyBorder="1" applyAlignment="1">
      <alignment horizontal="left" vertical="top" wrapText="1"/>
    </xf>
    <xf numFmtId="0" fontId="8" fillId="2" borderId="6" xfId="0" applyFont="1" applyFill="1" applyBorder="1" applyAlignment="1">
      <alignment horizontal="justify" vertical="center"/>
    </xf>
    <xf numFmtId="0" fontId="0" fillId="0" borderId="0" xfId="0" applyAlignment="1">
      <alignment horizontal="right"/>
    </xf>
    <xf numFmtId="0" fontId="0" fillId="0" borderId="6" xfId="0" applyBorder="1"/>
    <xf numFmtId="0" fontId="9" fillId="0" borderId="6" xfId="0" applyFont="1" applyBorder="1" applyAlignment="1">
      <alignment horizontal="justify" vertical="center"/>
    </xf>
    <xf numFmtId="10" fontId="0" fillId="0" borderId="0" xfId="1" applyNumberFormat="1" applyFont="1"/>
    <xf numFmtId="164" fontId="0" fillId="0" borderId="6" xfId="0" applyNumberFormat="1" applyBorder="1" applyAlignment="1">
      <alignment horizontal="center"/>
    </xf>
    <xf numFmtId="0" fontId="5" fillId="0" borderId="6" xfId="0" applyFont="1" applyBorder="1"/>
    <xf numFmtId="0" fontId="5" fillId="0" borderId="6" xfId="0" applyFont="1" applyBorder="1" applyAlignment="1">
      <alignment horizontal="center"/>
    </xf>
    <xf numFmtId="0" fontId="9" fillId="0" borderId="6" xfId="0" applyFont="1" applyBorder="1" applyAlignment="1">
      <alignment horizontal="left" vertical="top"/>
    </xf>
    <xf numFmtId="0" fontId="7" fillId="0" borderId="0" xfId="0" applyFont="1" applyAlignment="1">
      <alignment horizontal="left"/>
    </xf>
    <xf numFmtId="0" fontId="17" fillId="0" borderId="6" xfId="0" applyFont="1" applyBorder="1"/>
    <xf numFmtId="0" fontId="18" fillId="0" borderId="0" xfId="0" applyFont="1" applyAlignment="1">
      <alignment vertical="center"/>
    </xf>
    <xf numFmtId="0" fontId="1" fillId="2" borderId="0" xfId="0" applyFont="1" applyFill="1"/>
    <xf numFmtId="165" fontId="2" fillId="0" borderId="0" xfId="1" applyNumberFormat="1" applyFont="1" applyFill="1"/>
    <xf numFmtId="166" fontId="0" fillId="0" borderId="0" xfId="0" applyNumberFormat="1"/>
    <xf numFmtId="165" fontId="2" fillId="0" borderId="0" xfId="1" applyNumberFormat="1" applyFont="1"/>
    <xf numFmtId="0" fontId="1" fillId="2" borderId="0" xfId="0" applyFont="1" applyFill="1" applyAlignment="1">
      <alignment wrapText="1"/>
    </xf>
    <xf numFmtId="0" fontId="2" fillId="3" borderId="6" xfId="0" applyFont="1" applyFill="1" applyBorder="1"/>
    <xf numFmtId="164" fontId="6" fillId="3" borderId="6" xfId="0" applyNumberFormat="1" applyFont="1" applyFill="1" applyBorder="1" applyAlignment="1">
      <alignment horizontal="center"/>
    </xf>
    <xf numFmtId="164" fontId="2" fillId="3" borderId="6" xfId="0" applyNumberFormat="1" applyFont="1" applyFill="1" applyBorder="1" applyAlignment="1">
      <alignment horizontal="center"/>
    </xf>
    <xf numFmtId="0" fontId="19" fillId="0" borderId="0" xfId="0" applyFont="1" applyAlignment="1">
      <alignment vertical="center"/>
    </xf>
    <xf numFmtId="0" fontId="21" fillId="4" borderId="0" xfId="0" applyFont="1" applyFill="1" applyAlignment="1">
      <alignment vertical="center"/>
    </xf>
    <xf numFmtId="0" fontId="21" fillId="4" borderId="0" xfId="0" applyFont="1" applyFill="1" applyAlignment="1">
      <alignment horizontal="center" vertical="center"/>
    </xf>
    <xf numFmtId="0" fontId="22" fillId="0" borderId="12" xfId="0" applyFont="1" applyBorder="1" applyAlignment="1">
      <alignment vertical="center"/>
    </xf>
    <xf numFmtId="0" fontId="22" fillId="0" borderId="11" xfId="0" applyFont="1" applyBorder="1" applyAlignment="1">
      <alignment horizontal="center" vertical="center"/>
    </xf>
    <xf numFmtId="0" fontId="22" fillId="0" borderId="9" xfId="0" applyFont="1" applyBorder="1" applyAlignment="1">
      <alignment vertical="center"/>
    </xf>
    <xf numFmtId="0" fontId="22" fillId="0" borderId="10" xfId="0" applyFont="1" applyBorder="1" applyAlignment="1">
      <alignment horizontal="center" vertical="center"/>
    </xf>
    <xf numFmtId="3" fontId="22" fillId="0" borderId="10" xfId="0" applyNumberFormat="1" applyFont="1" applyBorder="1" applyAlignment="1">
      <alignment horizontal="center" vertical="center"/>
    </xf>
    <xf numFmtId="0" fontId="24" fillId="5" borderId="9" xfId="0" applyFont="1" applyFill="1" applyBorder="1" applyAlignment="1">
      <alignment vertical="center"/>
    </xf>
    <xf numFmtId="3" fontId="24" fillId="5" borderId="10" xfId="0" applyNumberFormat="1" applyFont="1" applyFill="1" applyBorder="1" applyAlignment="1">
      <alignment horizontal="center" vertical="center"/>
    </xf>
    <xf numFmtId="0" fontId="24" fillId="5" borderId="10" xfId="0" applyFont="1" applyFill="1" applyBorder="1" applyAlignment="1">
      <alignment horizontal="center" vertical="center"/>
    </xf>
    <xf numFmtId="3" fontId="25" fillId="0" borderId="10" xfId="0" applyNumberFormat="1" applyFont="1" applyBorder="1" applyAlignment="1">
      <alignment horizontal="center" vertical="center"/>
    </xf>
    <xf numFmtId="0" fontId="25" fillId="0" borderId="10" xfId="0" applyFont="1" applyBorder="1" applyAlignment="1">
      <alignment horizontal="center" vertical="center"/>
    </xf>
    <xf numFmtId="165" fontId="21" fillId="4" borderId="0" xfId="0" applyNumberFormat="1" applyFont="1" applyFill="1" applyAlignment="1">
      <alignment horizontal="center" vertical="center"/>
    </xf>
    <xf numFmtId="165" fontId="22" fillId="0" borderId="10" xfId="0" applyNumberFormat="1" applyFont="1" applyBorder="1" applyAlignment="1">
      <alignment horizontal="center" vertical="center"/>
    </xf>
    <xf numFmtId="165" fontId="24" fillId="5" borderId="10" xfId="0" applyNumberFormat="1" applyFont="1" applyFill="1" applyBorder="1" applyAlignment="1">
      <alignment horizontal="center" vertical="center"/>
    </xf>
    <xf numFmtId="3" fontId="27" fillId="4" borderId="0" xfId="0" applyNumberFormat="1" applyFont="1" applyFill="1" applyAlignment="1">
      <alignment horizontal="center" vertical="center"/>
    </xf>
    <xf numFmtId="0" fontId="22" fillId="0" borderId="12" xfId="0" applyFont="1" applyBorder="1" applyAlignment="1">
      <alignment horizontal="center" vertical="center"/>
    </xf>
    <xf numFmtId="0" fontId="22" fillId="0" borderId="9" xfId="0" applyFont="1" applyBorder="1" applyAlignment="1">
      <alignment horizontal="center" vertical="center"/>
    </xf>
    <xf numFmtId="0" fontId="24" fillId="5" borderId="9" xfId="0" applyFont="1" applyFill="1" applyBorder="1" applyAlignment="1">
      <alignment horizontal="center" vertical="center"/>
    </xf>
    <xf numFmtId="165" fontId="27" fillId="4" borderId="0" xfId="0" applyNumberFormat="1" applyFont="1" applyFill="1" applyAlignment="1">
      <alignment horizontal="center" vertical="center"/>
    </xf>
    <xf numFmtId="0" fontId="27" fillId="4" borderId="0" xfId="0" applyFont="1" applyFill="1" applyAlignment="1">
      <alignment horizontal="center" vertical="center"/>
    </xf>
    <xf numFmtId="164" fontId="27" fillId="4" borderId="0" xfId="0" applyNumberFormat="1" applyFont="1" applyFill="1" applyAlignment="1">
      <alignment horizontal="center" vertical="center"/>
    </xf>
    <xf numFmtId="165" fontId="22" fillId="0" borderId="12" xfId="0" applyNumberFormat="1" applyFont="1" applyBorder="1" applyAlignment="1">
      <alignment horizontal="center" vertical="center"/>
    </xf>
    <xf numFmtId="0" fontId="7" fillId="0" borderId="0" xfId="0" applyFont="1" applyAlignment="1">
      <alignment horizontal="left" vertical="top"/>
    </xf>
    <xf numFmtId="1" fontId="22" fillId="0" borderId="9" xfId="0" applyNumberFormat="1" applyFont="1" applyBorder="1" applyAlignment="1">
      <alignment horizontal="center" vertical="center"/>
    </xf>
    <xf numFmtId="0" fontId="5" fillId="0" borderId="0" xfId="0" applyFont="1" applyAlignment="1">
      <alignment horizontal="center"/>
    </xf>
    <xf numFmtId="165" fontId="29" fillId="0" borderId="6" xfId="0" applyNumberFormat="1" applyFont="1" applyBorder="1" applyAlignment="1">
      <alignment horizontal="center" vertical="center"/>
    </xf>
    <xf numFmtId="165" fontId="30" fillId="3" borderId="6" xfId="0" applyNumberFormat="1" applyFont="1" applyFill="1" applyBorder="1" applyAlignment="1">
      <alignment horizontal="center" vertical="center"/>
    </xf>
    <xf numFmtId="3" fontId="31" fillId="0" borderId="0" xfId="0" applyNumberFormat="1" applyFont="1"/>
    <xf numFmtId="0" fontId="0" fillId="0" borderId="6" xfId="0" applyBorder="1" applyAlignment="1">
      <alignment vertical="center"/>
    </xf>
    <xf numFmtId="165" fontId="11" fillId="0" borderId="6" xfId="1" applyNumberFormat="1" applyFont="1" applyBorder="1" applyAlignment="1">
      <alignment horizontal="center" vertical="center"/>
    </xf>
    <xf numFmtId="165" fontId="0" fillId="0" borderId="6" xfId="1" applyNumberFormat="1" applyFont="1" applyBorder="1" applyAlignment="1">
      <alignment horizontal="center" vertical="center"/>
    </xf>
    <xf numFmtId="165" fontId="2" fillId="3" borderId="6" xfId="1" applyNumberFormat="1" applyFont="1" applyFill="1" applyBorder="1" applyAlignment="1">
      <alignment horizontal="center" vertical="center"/>
    </xf>
    <xf numFmtId="164" fontId="0" fillId="0" borderId="6" xfId="0" applyNumberFormat="1" applyBorder="1" applyAlignment="1">
      <alignment horizontal="center" vertical="center"/>
    </xf>
    <xf numFmtId="164" fontId="6" fillId="3" borderId="6" xfId="0" applyNumberFormat="1" applyFont="1" applyFill="1" applyBorder="1" applyAlignment="1">
      <alignment horizontal="center" vertical="center"/>
    </xf>
    <xf numFmtId="3" fontId="0" fillId="0" borderId="6" xfId="0" applyNumberFormat="1" applyBorder="1" applyAlignment="1">
      <alignment horizontal="center" vertical="center"/>
    </xf>
    <xf numFmtId="3" fontId="0" fillId="0" borderId="7" xfId="0" applyNumberFormat="1" applyBorder="1" applyAlignment="1">
      <alignment horizontal="center" vertical="center"/>
    </xf>
    <xf numFmtId="166" fontId="0" fillId="0" borderId="8" xfId="0" applyNumberFormat="1" applyBorder="1" applyAlignment="1">
      <alignment horizontal="center" vertical="center"/>
    </xf>
    <xf numFmtId="166" fontId="0" fillId="0" borderId="6" xfId="0" applyNumberFormat="1" applyBorder="1" applyAlignment="1">
      <alignment horizontal="center" vertical="center"/>
    </xf>
    <xf numFmtId="167" fontId="0" fillId="0" borderId="6" xfId="0" applyNumberFormat="1" applyBorder="1" applyAlignment="1">
      <alignment horizontal="center"/>
    </xf>
    <xf numFmtId="167" fontId="0" fillId="0" borderId="0" xfId="0" applyNumberFormat="1" applyAlignment="1">
      <alignment horizontal="center"/>
    </xf>
    <xf numFmtId="166" fontId="0" fillId="0" borderId="8" xfId="0" applyNumberFormat="1" applyBorder="1" applyAlignment="1">
      <alignment horizontal="center"/>
    </xf>
    <xf numFmtId="166" fontId="0" fillId="0" borderId="6" xfId="0" applyNumberFormat="1" applyBorder="1" applyAlignment="1">
      <alignment horizontal="center"/>
    </xf>
    <xf numFmtId="3" fontId="0" fillId="0" borderId="6" xfId="0" applyNumberFormat="1" applyBorder="1" applyAlignment="1">
      <alignment horizontal="center"/>
    </xf>
    <xf numFmtId="3" fontId="0" fillId="0" borderId="7" xfId="0" applyNumberFormat="1" applyBorder="1" applyAlignment="1">
      <alignment horizontal="center"/>
    </xf>
    <xf numFmtId="165" fontId="0" fillId="0" borderId="6" xfId="1" applyNumberFormat="1" applyFont="1" applyFill="1" applyBorder="1" applyAlignment="1">
      <alignment horizontal="center" vertical="center"/>
    </xf>
    <xf numFmtId="0" fontId="3" fillId="0" borderId="0" xfId="0" applyFont="1" applyAlignment="1">
      <alignment horizontal="left"/>
    </xf>
    <xf numFmtId="0" fontId="1" fillId="2" borderId="0" xfId="0" applyFont="1" applyFill="1" applyAlignment="1">
      <alignment horizontal="center"/>
    </xf>
    <xf numFmtId="0" fontId="0" fillId="0" borderId="0" xfId="0" applyAlignment="1">
      <alignment horizontal="center" wrapText="1"/>
    </xf>
    <xf numFmtId="0" fontId="3" fillId="0" borderId="0" xfId="0" applyFont="1"/>
    <xf numFmtId="0" fontId="15" fillId="2" borderId="0" xfId="0" applyFont="1" applyFill="1" applyAlignment="1">
      <alignment vertical="top" wrapText="1"/>
    </xf>
    <xf numFmtId="0" fontId="0" fillId="0" borderId="0" xfId="0" applyAlignment="1">
      <alignment vertical="top" wrapText="1"/>
    </xf>
    <xf numFmtId="0" fontId="0" fillId="0" borderId="1" xfId="0" applyBorder="1" applyAlignment="1">
      <alignment horizontal="center"/>
    </xf>
    <xf numFmtId="0" fontId="3" fillId="0" borderId="2" xfId="0" applyFont="1" applyBorder="1"/>
    <xf numFmtId="0" fontId="3" fillId="0" borderId="1" xfId="0" applyFont="1" applyBorder="1"/>
    <xf numFmtId="0" fontId="3" fillId="0" borderId="3" xfId="0" applyFont="1" applyBorder="1"/>
    <xf numFmtId="0" fontId="3" fillId="0" borderId="4" xfId="0" applyFont="1" applyBorder="1"/>
    <xf numFmtId="0" fontId="3" fillId="0" borderId="5" xfId="0" applyFont="1" applyBorder="1"/>
    <xf numFmtId="0" fontId="1" fillId="2" borderId="5" xfId="0" applyFont="1" applyFill="1" applyBorder="1" applyAlignment="1">
      <alignment horizontal="center"/>
    </xf>
    <xf numFmtId="0" fontId="1" fillId="2" borderId="1" xfId="0" applyFont="1" applyFill="1" applyBorder="1" applyAlignment="1">
      <alignment horizontal="center"/>
    </xf>
    <xf numFmtId="0" fontId="1" fillId="2" borderId="3" xfId="0" applyFont="1" applyFill="1" applyBorder="1" applyAlignment="1">
      <alignment horizontal="center"/>
    </xf>
    <xf numFmtId="0" fontId="0" fillId="0" borderId="1" xfId="0" applyBorder="1" applyAlignment="1">
      <alignment horizontal="left"/>
    </xf>
    <xf numFmtId="0" fontId="8" fillId="2" borderId="0" xfId="0" applyFont="1" applyFill="1"/>
    <xf numFmtId="0" fontId="0" fillId="0" borderId="0" xfId="0"/>
    <xf numFmtId="0" fontId="8" fillId="2" borderId="7" xfId="0" applyFont="1" applyFill="1" applyBorder="1" applyAlignment="1">
      <alignment horizontal="justify" vertical="center"/>
    </xf>
    <xf numFmtId="0" fontId="8" fillId="2" borderId="8" xfId="0" applyFont="1" applyFill="1" applyBorder="1" applyAlignment="1">
      <alignment horizontal="justify"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O53"/>
  <sheetViews>
    <sheetView tabSelected="1" zoomScaleNormal="100" workbookViewId="0">
      <pane ySplit="4" topLeftCell="A5" activePane="bottomLeft" state="frozen"/>
      <selection pane="bottomLeft" activeCell="E19" sqref="E19"/>
    </sheetView>
  </sheetViews>
  <sheetFormatPr defaultRowHeight="15" x14ac:dyDescent="0.25"/>
  <cols>
    <col min="1" max="1" width="39.28515625" customWidth="1"/>
    <col min="2" max="3" width="9.7109375" customWidth="1"/>
    <col min="4" max="4" width="9.7109375" style="5" customWidth="1"/>
    <col min="5" max="6" width="9.7109375" customWidth="1"/>
    <col min="7" max="7" width="9.7109375" style="5" customWidth="1"/>
    <col min="8" max="9" width="9.7109375" customWidth="1"/>
    <col min="10" max="10" width="9.7109375" style="5" customWidth="1"/>
    <col min="11" max="12" width="9.7109375" customWidth="1"/>
    <col min="13" max="13" width="9.7109375" style="5" customWidth="1"/>
  </cols>
  <sheetData>
    <row r="1" spans="1:15" ht="14.1" customHeight="1" x14ac:dyDescent="0.25">
      <c r="A1" s="89" t="s">
        <v>30</v>
      </c>
      <c r="B1" s="89"/>
      <c r="C1" s="89"/>
      <c r="D1" s="89"/>
      <c r="E1" s="89"/>
      <c r="F1" s="89"/>
      <c r="G1" s="89"/>
      <c r="H1" s="89"/>
      <c r="I1" s="89"/>
      <c r="J1" s="89"/>
      <c r="K1" s="89"/>
      <c r="L1" s="89"/>
      <c r="M1" s="89"/>
    </row>
    <row r="2" spans="1:15" ht="14.1" customHeight="1" x14ac:dyDescent="0.25">
      <c r="A2" s="89"/>
      <c r="B2" s="89"/>
      <c r="C2" s="89"/>
      <c r="D2" s="89"/>
      <c r="E2" s="89"/>
      <c r="F2" s="89"/>
      <c r="G2" s="89"/>
      <c r="H2" s="89"/>
      <c r="I2" s="89"/>
      <c r="J2" s="89"/>
      <c r="K2" s="89"/>
      <c r="L2" s="89"/>
      <c r="M2" s="89"/>
    </row>
    <row r="3" spans="1:15" x14ac:dyDescent="0.25">
      <c r="A3" s="34"/>
      <c r="B3" s="90" t="s">
        <v>1</v>
      </c>
      <c r="C3" s="90"/>
      <c r="D3" s="90"/>
      <c r="E3" s="90" t="s">
        <v>25</v>
      </c>
      <c r="F3" s="90"/>
      <c r="G3" s="90"/>
      <c r="H3" s="90" t="s">
        <v>2</v>
      </c>
      <c r="I3" s="90"/>
      <c r="J3" s="90"/>
      <c r="K3" s="90" t="s">
        <v>3</v>
      </c>
      <c r="L3" s="90"/>
      <c r="M3" s="90"/>
    </row>
    <row r="4" spans="1:15" x14ac:dyDescent="0.25">
      <c r="A4" s="43" t="s">
        <v>0</v>
      </c>
      <c r="B4" s="44">
        <v>2022</v>
      </c>
      <c r="C4" s="44">
        <v>2023</v>
      </c>
      <c r="D4" s="55" t="s">
        <v>4</v>
      </c>
      <c r="E4" s="44">
        <v>2022</v>
      </c>
      <c r="F4" s="44">
        <v>2023</v>
      </c>
      <c r="G4" s="55" t="s">
        <v>4</v>
      </c>
      <c r="H4" s="44">
        <v>2022</v>
      </c>
      <c r="I4" s="44">
        <v>2023</v>
      </c>
      <c r="J4" s="55" t="s">
        <v>4</v>
      </c>
      <c r="K4" s="44">
        <v>2022</v>
      </c>
      <c r="L4" s="44">
        <v>2023</v>
      </c>
      <c r="M4" s="55" t="s">
        <v>4</v>
      </c>
    </row>
    <row r="5" spans="1:15" ht="15" customHeight="1" thickBot="1" x14ac:dyDescent="0.3">
      <c r="A5" s="2" t="s">
        <v>80</v>
      </c>
    </row>
    <row r="6" spans="1:15" ht="15" customHeight="1" thickBot="1" x14ac:dyDescent="0.3">
      <c r="A6" s="45" t="s">
        <v>93</v>
      </c>
      <c r="B6" s="46">
        <v>155</v>
      </c>
      <c r="C6" s="46">
        <v>123</v>
      </c>
      <c r="D6" s="65">
        <f>IFERROR(((C6-B6)/B6),"-")</f>
        <v>-0.20645161290322581</v>
      </c>
      <c r="E6" s="59">
        <v>2.9</v>
      </c>
      <c r="F6" s="46">
        <v>2.2000000000000002</v>
      </c>
      <c r="G6" s="65">
        <f t="shared" ref="G6:G39" si="0">IFERROR(((F6-E6)/E6),"-")</f>
        <v>-0.24137931034482751</v>
      </c>
      <c r="H6" s="46">
        <v>74</v>
      </c>
      <c r="I6" s="46">
        <v>42</v>
      </c>
      <c r="J6" s="65">
        <f t="shared" ref="J6:J40" si="1">IFERROR(((I6-H6)/H6),"-")</f>
        <v>-0.43243243243243246</v>
      </c>
      <c r="K6" s="46">
        <v>65</v>
      </c>
      <c r="L6" s="46">
        <v>32</v>
      </c>
      <c r="M6" s="65">
        <f t="shared" ref="M6:M40" si="2">IFERROR(((L6-K6)/K6),"-")</f>
        <v>-0.50769230769230766</v>
      </c>
      <c r="O6" s="3"/>
    </row>
    <row r="7" spans="1:15" ht="15" customHeight="1" thickBot="1" x14ac:dyDescent="0.3">
      <c r="A7" s="47" t="s">
        <v>94</v>
      </c>
      <c r="B7" s="48">
        <v>128</v>
      </c>
      <c r="C7" s="48">
        <v>67</v>
      </c>
      <c r="D7" s="56">
        <f t="shared" ref="D7:D18" si="3">IFERROR(((C7-B7)/B7),"-")</f>
        <v>-0.4765625</v>
      </c>
      <c r="E7" s="60">
        <v>2.4</v>
      </c>
      <c r="F7" s="48">
        <v>1.2</v>
      </c>
      <c r="G7" s="65">
        <f t="shared" si="0"/>
        <v>-0.5</v>
      </c>
      <c r="H7" s="48">
        <v>91</v>
      </c>
      <c r="I7" s="48">
        <v>39</v>
      </c>
      <c r="J7" s="65">
        <f t="shared" si="1"/>
        <v>-0.5714285714285714</v>
      </c>
      <c r="K7" s="48">
        <v>63</v>
      </c>
      <c r="L7" s="48">
        <v>30</v>
      </c>
      <c r="M7" s="65">
        <f t="shared" si="2"/>
        <v>-0.52380952380952384</v>
      </c>
      <c r="O7" s="3"/>
    </row>
    <row r="8" spans="1:15" ht="15" customHeight="1" thickBot="1" x14ac:dyDescent="0.3">
      <c r="A8" s="47" t="s">
        <v>95</v>
      </c>
      <c r="B8" s="48">
        <v>12</v>
      </c>
      <c r="C8" s="48">
        <v>8</v>
      </c>
      <c r="D8" s="56">
        <f t="shared" si="3"/>
        <v>-0.33333333333333331</v>
      </c>
      <c r="E8" s="60">
        <v>0</v>
      </c>
      <c r="F8" s="48">
        <v>0</v>
      </c>
      <c r="G8" s="65" t="str">
        <f t="shared" si="0"/>
        <v>-</v>
      </c>
      <c r="H8" s="48">
        <v>12</v>
      </c>
      <c r="I8" s="48">
        <v>7</v>
      </c>
      <c r="J8" s="65">
        <f t="shared" si="1"/>
        <v>-0.41666666666666669</v>
      </c>
      <c r="K8" s="48">
        <v>9</v>
      </c>
      <c r="L8" s="48">
        <v>8</v>
      </c>
      <c r="M8" s="65">
        <f t="shared" si="2"/>
        <v>-0.1111111111111111</v>
      </c>
      <c r="O8" s="3"/>
    </row>
    <row r="9" spans="1:15" ht="15" customHeight="1" thickBot="1" x14ac:dyDescent="0.3">
      <c r="A9" s="47" t="s">
        <v>96</v>
      </c>
      <c r="B9" s="49">
        <v>6230</v>
      </c>
      <c r="C9" s="49">
        <v>6100</v>
      </c>
      <c r="D9" s="56">
        <f t="shared" si="3"/>
        <v>-2.0866773675762441E-2</v>
      </c>
      <c r="E9" s="60">
        <v>1.2</v>
      </c>
      <c r="F9" s="48">
        <v>1.1000000000000001</v>
      </c>
      <c r="G9" s="65">
        <f t="shared" si="0"/>
        <v>-8.3333333333333232E-2</v>
      </c>
      <c r="H9" s="49">
        <v>2682</v>
      </c>
      <c r="I9" s="49">
        <v>2391</v>
      </c>
      <c r="J9" s="65">
        <f t="shared" si="1"/>
        <v>-0.10850111856823266</v>
      </c>
      <c r="K9" s="49">
        <v>2073</v>
      </c>
      <c r="L9" s="49">
        <v>1874</v>
      </c>
      <c r="M9" s="65">
        <f t="shared" si="2"/>
        <v>-9.5996140858658943E-2</v>
      </c>
      <c r="O9" s="3"/>
    </row>
    <row r="10" spans="1:15" ht="15" customHeight="1" thickBot="1" x14ac:dyDescent="0.3">
      <c r="A10" s="47" t="s">
        <v>97</v>
      </c>
      <c r="B10" s="48">
        <v>70</v>
      </c>
      <c r="C10" s="48">
        <v>90</v>
      </c>
      <c r="D10" s="56">
        <f t="shared" si="3"/>
        <v>0.2857142857142857</v>
      </c>
      <c r="E10" s="60">
        <v>0</v>
      </c>
      <c r="F10" s="48">
        <v>0</v>
      </c>
      <c r="G10" s="65" t="str">
        <f t="shared" si="0"/>
        <v>-</v>
      </c>
      <c r="H10" s="48">
        <v>16</v>
      </c>
      <c r="I10" s="48">
        <v>18</v>
      </c>
      <c r="J10" s="65">
        <f t="shared" si="1"/>
        <v>0.125</v>
      </c>
      <c r="K10" s="48">
        <v>3</v>
      </c>
      <c r="L10" s="48">
        <v>3</v>
      </c>
      <c r="M10" s="65">
        <f t="shared" si="2"/>
        <v>0</v>
      </c>
      <c r="O10" s="3"/>
    </row>
    <row r="11" spans="1:15" ht="15" customHeight="1" thickBot="1" x14ac:dyDescent="0.3">
      <c r="A11" s="47" t="s">
        <v>98</v>
      </c>
      <c r="B11" s="49">
        <v>41744</v>
      </c>
      <c r="C11" s="49">
        <v>43390</v>
      </c>
      <c r="D11" s="56">
        <f t="shared" si="3"/>
        <v>3.943081640475278E-2</v>
      </c>
      <c r="E11" s="60">
        <v>7.8</v>
      </c>
      <c r="F11" s="48">
        <v>7.9</v>
      </c>
      <c r="G11" s="65">
        <f t="shared" si="0"/>
        <v>1.2820512820512889E-2</v>
      </c>
      <c r="H11" s="49">
        <v>22313</v>
      </c>
      <c r="I11" s="49">
        <v>21984</v>
      </c>
      <c r="J11" s="65">
        <f t="shared" si="1"/>
        <v>-1.4744767624254919E-2</v>
      </c>
      <c r="K11" s="49">
        <v>13616</v>
      </c>
      <c r="L11" s="49">
        <v>13644</v>
      </c>
      <c r="M11" s="65">
        <f t="shared" si="2"/>
        <v>2.0564042303172739E-3</v>
      </c>
      <c r="O11" s="3"/>
    </row>
    <row r="12" spans="1:15" ht="15" customHeight="1" thickBot="1" x14ac:dyDescent="0.3">
      <c r="A12" s="47" t="s">
        <v>5</v>
      </c>
      <c r="B12" s="48">
        <v>408</v>
      </c>
      <c r="C12" s="48">
        <v>446</v>
      </c>
      <c r="D12" s="56">
        <f t="shared" si="3"/>
        <v>9.3137254901960786E-2</v>
      </c>
      <c r="E12" s="60">
        <v>0.1</v>
      </c>
      <c r="F12" s="48">
        <v>0.1</v>
      </c>
      <c r="G12" s="65">
        <f t="shared" si="0"/>
        <v>0</v>
      </c>
      <c r="H12" s="48">
        <v>182</v>
      </c>
      <c r="I12" s="48">
        <v>201</v>
      </c>
      <c r="J12" s="65">
        <f t="shared" si="1"/>
        <v>0.1043956043956044</v>
      </c>
      <c r="K12" s="48">
        <v>128</v>
      </c>
      <c r="L12" s="48">
        <v>154</v>
      </c>
      <c r="M12" s="65">
        <f t="shared" si="2"/>
        <v>0.203125</v>
      </c>
      <c r="O12" s="3"/>
    </row>
    <row r="13" spans="1:15" ht="15" customHeight="1" thickBot="1" x14ac:dyDescent="0.3">
      <c r="A13" s="47" t="s">
        <v>28</v>
      </c>
      <c r="B13" s="49">
        <v>2982</v>
      </c>
      <c r="C13" s="49">
        <v>2880</v>
      </c>
      <c r="D13" s="56">
        <f t="shared" si="3"/>
        <v>-3.4205231388329982E-2</v>
      </c>
      <c r="E13" s="60">
        <v>0.6</v>
      </c>
      <c r="F13" s="48">
        <v>0.5</v>
      </c>
      <c r="G13" s="65">
        <f t="shared" si="0"/>
        <v>-0.16666666666666663</v>
      </c>
      <c r="H13" s="49">
        <v>1083</v>
      </c>
      <c r="I13" s="49">
        <v>1052</v>
      </c>
      <c r="J13" s="65">
        <f t="shared" si="1"/>
        <v>-2.8624192059095107E-2</v>
      </c>
      <c r="K13" s="48">
        <v>948</v>
      </c>
      <c r="L13" s="48">
        <v>969</v>
      </c>
      <c r="M13" s="65">
        <f t="shared" si="2"/>
        <v>2.2151898734177215E-2</v>
      </c>
      <c r="O13" s="3"/>
    </row>
    <row r="14" spans="1:15" ht="15" customHeight="1" thickBot="1" x14ac:dyDescent="0.3">
      <c r="A14" s="47" t="s">
        <v>39</v>
      </c>
      <c r="B14" s="48">
        <v>396</v>
      </c>
      <c r="C14" s="48">
        <v>409</v>
      </c>
      <c r="D14" s="56">
        <f t="shared" si="3"/>
        <v>3.2828282828282832E-2</v>
      </c>
      <c r="E14" s="60">
        <v>0.1</v>
      </c>
      <c r="F14" s="48">
        <v>0.1</v>
      </c>
      <c r="G14" s="65">
        <f t="shared" si="0"/>
        <v>0</v>
      </c>
      <c r="H14" s="48">
        <v>288</v>
      </c>
      <c r="I14" s="48">
        <v>287</v>
      </c>
      <c r="J14" s="65">
        <f t="shared" si="1"/>
        <v>-3.472222222222222E-3</v>
      </c>
      <c r="K14" s="48">
        <v>275</v>
      </c>
      <c r="L14" s="48">
        <v>288</v>
      </c>
      <c r="M14" s="65">
        <f t="shared" si="2"/>
        <v>4.7272727272727272E-2</v>
      </c>
      <c r="O14" s="3"/>
    </row>
    <row r="15" spans="1:15" ht="15" customHeight="1" thickBot="1" x14ac:dyDescent="0.3">
      <c r="A15" s="47" t="s">
        <v>6</v>
      </c>
      <c r="B15" s="48">
        <v>51</v>
      </c>
      <c r="C15" s="48">
        <v>42</v>
      </c>
      <c r="D15" s="56">
        <f t="shared" si="3"/>
        <v>-0.17647058823529413</v>
      </c>
      <c r="E15" s="60">
        <v>0</v>
      </c>
      <c r="F15" s="48">
        <v>0</v>
      </c>
      <c r="G15" s="65" t="str">
        <f t="shared" si="0"/>
        <v>-</v>
      </c>
      <c r="H15" s="48">
        <v>21</v>
      </c>
      <c r="I15" s="48">
        <v>28</v>
      </c>
      <c r="J15" s="65">
        <f t="shared" si="1"/>
        <v>0.33333333333333331</v>
      </c>
      <c r="K15" s="48">
        <v>15</v>
      </c>
      <c r="L15" s="48">
        <v>19</v>
      </c>
      <c r="M15" s="65">
        <f t="shared" si="2"/>
        <v>0.26666666666666666</v>
      </c>
      <c r="O15" s="3"/>
    </row>
    <row r="16" spans="1:15" ht="15" customHeight="1" thickBot="1" x14ac:dyDescent="0.3">
      <c r="A16" s="47" t="s">
        <v>7</v>
      </c>
      <c r="B16" s="49">
        <v>2427</v>
      </c>
      <c r="C16" s="49">
        <v>3228</v>
      </c>
      <c r="D16" s="56">
        <f t="shared" si="3"/>
        <v>0.33003708281829419</v>
      </c>
      <c r="E16" s="60">
        <v>0.5</v>
      </c>
      <c r="F16" s="48">
        <v>0.6</v>
      </c>
      <c r="G16" s="65">
        <f t="shared" si="0"/>
        <v>0.19999999999999996</v>
      </c>
      <c r="H16" s="48">
        <v>107</v>
      </c>
      <c r="I16" s="48">
        <v>115</v>
      </c>
      <c r="J16" s="65">
        <f t="shared" si="1"/>
        <v>7.476635514018691E-2</v>
      </c>
      <c r="K16" s="48">
        <v>68</v>
      </c>
      <c r="L16" s="48">
        <v>73</v>
      </c>
      <c r="M16" s="65">
        <f t="shared" si="2"/>
        <v>7.3529411764705885E-2</v>
      </c>
      <c r="O16" s="3"/>
    </row>
    <row r="17" spans="1:15" ht="15" customHeight="1" thickBot="1" x14ac:dyDescent="0.3">
      <c r="A17" s="47" t="s">
        <v>40</v>
      </c>
      <c r="B17" s="49">
        <v>2140</v>
      </c>
      <c r="C17" s="49">
        <v>2206</v>
      </c>
      <c r="D17" s="56">
        <f t="shared" si="3"/>
        <v>3.0841121495327101E-2</v>
      </c>
      <c r="E17" s="60">
        <v>0.4</v>
      </c>
      <c r="F17" s="48">
        <v>0.4</v>
      </c>
      <c r="G17" s="65">
        <f t="shared" si="0"/>
        <v>0</v>
      </c>
      <c r="H17" s="48">
        <v>913</v>
      </c>
      <c r="I17" s="48">
        <v>888</v>
      </c>
      <c r="J17" s="65">
        <f t="shared" si="1"/>
        <v>-2.7382256297918947E-2</v>
      </c>
      <c r="K17" s="48">
        <v>541</v>
      </c>
      <c r="L17" s="48">
        <v>494</v>
      </c>
      <c r="M17" s="65">
        <f t="shared" si="2"/>
        <v>-8.6876155268022184E-2</v>
      </c>
      <c r="O17" s="3"/>
    </row>
    <row r="18" spans="1:15" ht="15" customHeight="1" thickBot="1" x14ac:dyDescent="0.3">
      <c r="A18" s="47" t="s">
        <v>83</v>
      </c>
      <c r="B18" s="49">
        <v>15937</v>
      </c>
      <c r="C18" s="49">
        <v>16925</v>
      </c>
      <c r="D18" s="56">
        <f t="shared" si="3"/>
        <v>6.1994101775741987E-2</v>
      </c>
      <c r="E18" s="60">
        <v>3</v>
      </c>
      <c r="F18" s="48">
        <v>3.1</v>
      </c>
      <c r="G18" s="65">
        <f t="shared" si="0"/>
        <v>3.3333333333333361E-2</v>
      </c>
      <c r="H18" s="49">
        <v>4687</v>
      </c>
      <c r="I18" s="49">
        <v>4549</v>
      </c>
      <c r="J18" s="65">
        <f t="shared" si="1"/>
        <v>-2.9443140601664176E-2</v>
      </c>
      <c r="K18" s="49">
        <v>1897</v>
      </c>
      <c r="L18" s="49">
        <v>1927</v>
      </c>
      <c r="M18" s="65">
        <f t="shared" si="2"/>
        <v>1.5814443858724301E-2</v>
      </c>
      <c r="O18" s="3"/>
    </row>
    <row r="19" spans="1:15" ht="15" customHeight="1" thickBot="1" x14ac:dyDescent="0.3">
      <c r="A19" s="47" t="s">
        <v>84</v>
      </c>
      <c r="B19" s="49">
        <v>9010</v>
      </c>
      <c r="C19" s="49">
        <v>9426</v>
      </c>
      <c r="D19" s="56">
        <f>IFERROR(((C19-B19)/B19),"-")</f>
        <v>4.6170921198668148E-2</v>
      </c>
      <c r="E19" s="60">
        <v>1.7</v>
      </c>
      <c r="F19" s="48">
        <v>1.7</v>
      </c>
      <c r="G19" s="65">
        <f t="shared" si="0"/>
        <v>0</v>
      </c>
      <c r="H19" s="48">
        <v>897</v>
      </c>
      <c r="I19" s="48">
        <v>853</v>
      </c>
      <c r="J19" s="65">
        <f t="shared" si="1"/>
        <v>-4.9052396878483832E-2</v>
      </c>
      <c r="K19" s="48">
        <v>118</v>
      </c>
      <c r="L19" s="48">
        <v>141</v>
      </c>
      <c r="M19" s="65">
        <f t="shared" si="2"/>
        <v>0.19491525423728814</v>
      </c>
      <c r="O19" s="3"/>
    </row>
    <row r="20" spans="1:15" ht="17.25" thickBot="1" x14ac:dyDescent="0.3">
      <c r="A20" s="47" t="s">
        <v>99</v>
      </c>
      <c r="B20" s="48">
        <v>765</v>
      </c>
      <c r="C20" s="48">
        <v>865</v>
      </c>
      <c r="D20" s="56">
        <f>IFERROR(((C20-B20)/B20),"-")</f>
        <v>0.13071895424836602</v>
      </c>
      <c r="E20" s="60">
        <v>0.1</v>
      </c>
      <c r="F20" s="48">
        <v>0.2</v>
      </c>
      <c r="G20" s="65">
        <f>IFERROR(((F20-E20)/E20),"-")</f>
        <v>1</v>
      </c>
      <c r="H20" s="48">
        <v>315</v>
      </c>
      <c r="I20" s="48">
        <v>292</v>
      </c>
      <c r="J20" s="65">
        <f t="shared" si="1"/>
        <v>-7.301587301587302E-2</v>
      </c>
      <c r="K20" s="48">
        <v>230</v>
      </c>
      <c r="L20" s="48">
        <v>174</v>
      </c>
      <c r="M20" s="65">
        <f t="shared" si="2"/>
        <v>-0.24347826086956523</v>
      </c>
      <c r="O20" s="3"/>
    </row>
    <row r="21" spans="1:15" ht="20.25" customHeight="1" thickBot="1" x14ac:dyDescent="0.3">
      <c r="A21" s="50" t="s">
        <v>41</v>
      </c>
      <c r="B21" s="51">
        <v>82455</v>
      </c>
      <c r="C21" s="51">
        <v>86205</v>
      </c>
      <c r="D21" s="57">
        <f t="shared" ref="D21:G36" si="4">IFERROR(((C21-B21)/B21),"-")</f>
        <v>4.5479352374022196E-2</v>
      </c>
      <c r="E21" s="61">
        <v>15.5</v>
      </c>
      <c r="F21" s="52">
        <v>15.6</v>
      </c>
      <c r="G21" s="57">
        <f t="shared" si="4"/>
        <v>6.4516129032257839E-3</v>
      </c>
      <c r="H21" s="51">
        <v>33683</v>
      </c>
      <c r="I21" s="51">
        <v>32836</v>
      </c>
      <c r="J21" s="57">
        <f t="shared" si="1"/>
        <v>-2.5146216192144404E-2</v>
      </c>
      <c r="K21" s="51">
        <v>20049</v>
      </c>
      <c r="L21" s="51">
        <v>19830</v>
      </c>
      <c r="M21" s="57">
        <f t="shared" si="2"/>
        <v>-1.0923238066736495E-2</v>
      </c>
      <c r="O21" s="3"/>
    </row>
    <row r="22" spans="1:15" ht="15" customHeight="1" thickBot="1" x14ac:dyDescent="0.3">
      <c r="A22" s="47" t="s">
        <v>85</v>
      </c>
      <c r="B22" s="53">
        <v>20772</v>
      </c>
      <c r="C22" s="53">
        <v>19521</v>
      </c>
      <c r="D22" s="56">
        <f t="shared" si="4"/>
        <v>-6.0225303292894279E-2</v>
      </c>
      <c r="E22" s="60">
        <v>3.9</v>
      </c>
      <c r="F22" s="48">
        <v>3.5</v>
      </c>
      <c r="G22" s="65">
        <f t="shared" si="0"/>
        <v>-0.10256410256410255</v>
      </c>
      <c r="H22" s="49">
        <v>2670</v>
      </c>
      <c r="I22" s="49">
        <v>2599</v>
      </c>
      <c r="J22" s="65">
        <f t="shared" si="1"/>
        <v>-2.6591760299625469E-2</v>
      </c>
      <c r="K22" s="49">
        <v>2096</v>
      </c>
      <c r="L22" s="49">
        <v>1947</v>
      </c>
      <c r="M22" s="65">
        <f t="shared" si="2"/>
        <v>-7.1087786259541985E-2</v>
      </c>
      <c r="O22" s="3"/>
    </row>
    <row r="23" spans="1:15" ht="15" customHeight="1" thickBot="1" x14ac:dyDescent="0.3">
      <c r="A23" s="47" t="s">
        <v>86</v>
      </c>
      <c r="B23" s="53">
        <v>3691</v>
      </c>
      <c r="C23" s="53">
        <v>3662</v>
      </c>
      <c r="D23" s="56">
        <f t="shared" si="4"/>
        <v>-7.8569493362232457E-3</v>
      </c>
      <c r="E23" s="60">
        <v>0.7</v>
      </c>
      <c r="F23" s="48">
        <v>0.7</v>
      </c>
      <c r="G23" s="65">
        <f t="shared" si="0"/>
        <v>0</v>
      </c>
      <c r="H23" s="49">
        <v>1418</v>
      </c>
      <c r="I23" s="49">
        <v>1314</v>
      </c>
      <c r="J23" s="65">
        <f t="shared" si="1"/>
        <v>-7.334273624823695E-2</v>
      </c>
      <c r="K23" s="49">
        <v>1096</v>
      </c>
      <c r="L23" s="48">
        <v>913</v>
      </c>
      <c r="M23" s="65">
        <f t="shared" si="2"/>
        <v>-0.16697080291970803</v>
      </c>
      <c r="O23" s="3"/>
    </row>
    <row r="24" spans="1:15" ht="15" customHeight="1" thickBot="1" x14ac:dyDescent="0.3">
      <c r="A24" s="47" t="s">
        <v>62</v>
      </c>
      <c r="B24" s="54">
        <v>21</v>
      </c>
      <c r="C24" s="54">
        <v>41</v>
      </c>
      <c r="D24" s="56">
        <f t="shared" si="4"/>
        <v>0.95238095238095233</v>
      </c>
      <c r="E24" s="60">
        <v>0</v>
      </c>
      <c r="F24" s="48">
        <v>0</v>
      </c>
      <c r="G24" s="65" t="str">
        <f t="shared" si="0"/>
        <v>-</v>
      </c>
      <c r="H24" s="48">
        <v>12</v>
      </c>
      <c r="I24" s="48">
        <v>24</v>
      </c>
      <c r="J24" s="65">
        <f t="shared" si="1"/>
        <v>1</v>
      </c>
      <c r="K24" s="48">
        <v>17</v>
      </c>
      <c r="L24" s="48">
        <v>22</v>
      </c>
      <c r="M24" s="65">
        <f t="shared" si="2"/>
        <v>0.29411764705882354</v>
      </c>
      <c r="O24" s="3"/>
    </row>
    <row r="25" spans="1:15" ht="15" customHeight="1" thickBot="1" x14ac:dyDescent="0.3">
      <c r="A25" s="47" t="s">
        <v>63</v>
      </c>
      <c r="B25" s="53">
        <v>10762</v>
      </c>
      <c r="C25" s="53">
        <v>9738</v>
      </c>
      <c r="D25" s="56">
        <f t="shared" si="4"/>
        <v>-9.5149600446013755E-2</v>
      </c>
      <c r="E25" s="67">
        <v>2</v>
      </c>
      <c r="F25" s="48">
        <v>1.8</v>
      </c>
      <c r="G25" s="65">
        <f t="shared" si="0"/>
        <v>-9.9999999999999978E-2</v>
      </c>
      <c r="H25" s="48">
        <v>805</v>
      </c>
      <c r="I25" s="48">
        <v>773</v>
      </c>
      <c r="J25" s="65">
        <f t="shared" si="1"/>
        <v>-3.9751552795031057E-2</v>
      </c>
      <c r="K25" s="48">
        <v>405</v>
      </c>
      <c r="L25" s="48">
        <v>398</v>
      </c>
      <c r="M25" s="65">
        <f t="shared" si="2"/>
        <v>-1.7283950617283949E-2</v>
      </c>
      <c r="O25" s="3"/>
    </row>
    <row r="26" spans="1:15" ht="16.5" customHeight="1" thickBot="1" x14ac:dyDescent="0.3">
      <c r="A26" s="47" t="s">
        <v>100</v>
      </c>
      <c r="B26" s="53">
        <v>103516</v>
      </c>
      <c r="C26" s="53">
        <v>102752</v>
      </c>
      <c r="D26" s="56">
        <f t="shared" si="4"/>
        <v>-7.3805015649754625E-3</v>
      </c>
      <c r="E26" s="60">
        <v>19.5</v>
      </c>
      <c r="F26" s="48">
        <v>18.600000000000001</v>
      </c>
      <c r="G26" s="65">
        <f t="shared" si="0"/>
        <v>-4.615384615384608E-2</v>
      </c>
      <c r="H26" s="49">
        <v>10874</v>
      </c>
      <c r="I26" s="49">
        <v>12195</v>
      </c>
      <c r="J26" s="65">
        <f t="shared" si="1"/>
        <v>0.12148243516645209</v>
      </c>
      <c r="K26" s="49">
        <v>4318</v>
      </c>
      <c r="L26" s="49">
        <v>4642</v>
      </c>
      <c r="M26" s="65">
        <f t="shared" si="2"/>
        <v>7.5034738304770726E-2</v>
      </c>
      <c r="O26" s="3"/>
    </row>
    <row r="27" spans="1:15" ht="15" customHeight="1" thickBot="1" x14ac:dyDescent="0.3">
      <c r="A27" s="47" t="s">
        <v>101</v>
      </c>
      <c r="B27" s="53">
        <v>25442</v>
      </c>
      <c r="C27" s="53">
        <v>28769</v>
      </c>
      <c r="D27" s="56">
        <f t="shared" si="4"/>
        <v>0.13076802138196683</v>
      </c>
      <c r="E27" s="60">
        <v>4.8</v>
      </c>
      <c r="F27" s="48">
        <v>5.2</v>
      </c>
      <c r="G27" s="65">
        <f t="shared" si="0"/>
        <v>8.3333333333333412E-2</v>
      </c>
      <c r="H27" s="49">
        <v>1523</v>
      </c>
      <c r="I27" s="49">
        <v>1618</v>
      </c>
      <c r="J27" s="65">
        <f t="shared" si="1"/>
        <v>6.2376887721602103E-2</v>
      </c>
      <c r="K27" s="48">
        <v>957</v>
      </c>
      <c r="L27" s="49">
        <v>1010</v>
      </c>
      <c r="M27" s="65">
        <f t="shared" si="2"/>
        <v>5.5381400208986416E-2</v>
      </c>
      <c r="O27" s="3"/>
    </row>
    <row r="28" spans="1:15" ht="15" customHeight="1" thickBot="1" x14ac:dyDescent="0.3">
      <c r="A28" s="47" t="s">
        <v>87</v>
      </c>
      <c r="B28" s="53">
        <v>56670</v>
      </c>
      <c r="C28" s="53">
        <v>58959</v>
      </c>
      <c r="D28" s="56">
        <f t="shared" si="4"/>
        <v>4.0391741662255162E-2</v>
      </c>
      <c r="E28" s="60">
        <v>10.7</v>
      </c>
      <c r="F28" s="48">
        <v>10.7</v>
      </c>
      <c r="G28" s="65">
        <f t="shared" si="0"/>
        <v>0</v>
      </c>
      <c r="H28" s="49">
        <v>9903</v>
      </c>
      <c r="I28" s="49">
        <v>10242</v>
      </c>
      <c r="J28" s="65">
        <f t="shared" si="1"/>
        <v>3.4232050893668584E-2</v>
      </c>
      <c r="K28" s="49">
        <v>1725</v>
      </c>
      <c r="L28" s="49">
        <v>1762</v>
      </c>
      <c r="M28" s="65">
        <f t="shared" si="2"/>
        <v>2.1449275362318842E-2</v>
      </c>
      <c r="O28" s="3"/>
    </row>
    <row r="29" spans="1:15" ht="15" customHeight="1" thickBot="1" x14ac:dyDescent="0.3">
      <c r="A29" s="47" t="s">
        <v>8</v>
      </c>
      <c r="B29" s="53">
        <v>2202</v>
      </c>
      <c r="C29" s="53">
        <v>2285</v>
      </c>
      <c r="D29" s="56">
        <f t="shared" si="4"/>
        <v>3.7693006357856496E-2</v>
      </c>
      <c r="E29" s="60">
        <v>0.4</v>
      </c>
      <c r="F29" s="48">
        <v>0.4</v>
      </c>
      <c r="G29" s="65">
        <f t="shared" si="0"/>
        <v>0</v>
      </c>
      <c r="H29" s="48">
        <v>225</v>
      </c>
      <c r="I29" s="48">
        <v>263</v>
      </c>
      <c r="J29" s="65">
        <f t="shared" si="1"/>
        <v>0.16888888888888889</v>
      </c>
      <c r="K29" s="48">
        <v>143</v>
      </c>
      <c r="L29" s="48">
        <v>163</v>
      </c>
      <c r="M29" s="65">
        <f t="shared" si="2"/>
        <v>0.13986013986013987</v>
      </c>
      <c r="O29" s="3"/>
    </row>
    <row r="30" spans="1:15" ht="15.75" thickBot="1" x14ac:dyDescent="0.3">
      <c r="A30" s="47" t="s">
        <v>88</v>
      </c>
      <c r="B30" s="54">
        <v>2</v>
      </c>
      <c r="C30" s="54">
        <v>4</v>
      </c>
      <c r="D30" s="56">
        <f t="shared" si="4"/>
        <v>1</v>
      </c>
      <c r="E30" s="60">
        <v>0</v>
      </c>
      <c r="F30" s="48">
        <v>0</v>
      </c>
      <c r="G30" s="65" t="str">
        <f t="shared" si="0"/>
        <v>-</v>
      </c>
      <c r="H30" s="48">
        <v>0</v>
      </c>
      <c r="I30" s="48">
        <v>1</v>
      </c>
      <c r="J30" s="65" t="str">
        <f t="shared" si="1"/>
        <v>-</v>
      </c>
      <c r="K30" s="48">
        <v>0</v>
      </c>
      <c r="L30" s="48">
        <v>1</v>
      </c>
      <c r="M30" s="65" t="str">
        <f t="shared" si="2"/>
        <v>-</v>
      </c>
      <c r="O30" s="3"/>
    </row>
    <row r="31" spans="1:15" ht="20.25" customHeight="1" thickBot="1" x14ac:dyDescent="0.3">
      <c r="A31" s="50" t="s">
        <v>89</v>
      </c>
      <c r="B31" s="51">
        <v>223078</v>
      </c>
      <c r="C31" s="51">
        <v>225731</v>
      </c>
      <c r="D31" s="57">
        <f t="shared" si="4"/>
        <v>1.1892701207649342E-2</v>
      </c>
      <c r="E31" s="61">
        <v>41.9</v>
      </c>
      <c r="F31" s="52">
        <v>40.9</v>
      </c>
      <c r="G31" s="57">
        <f t="shared" si="4"/>
        <v>-2.386634844868735E-2</v>
      </c>
      <c r="H31" s="51">
        <v>27430</v>
      </c>
      <c r="I31" s="51">
        <v>29029</v>
      </c>
      <c r="J31" s="57">
        <f t="shared" si="1"/>
        <v>5.829383886255924E-2</v>
      </c>
      <c r="K31" s="51">
        <v>10757</v>
      </c>
      <c r="L31" s="51">
        <v>10858</v>
      </c>
      <c r="M31" s="57">
        <f t="shared" si="2"/>
        <v>9.3892349167983644E-3</v>
      </c>
      <c r="O31" s="3"/>
    </row>
    <row r="32" spans="1:15" ht="15" customHeight="1" thickBot="1" x14ac:dyDescent="0.3">
      <c r="A32" s="47" t="s">
        <v>29</v>
      </c>
      <c r="B32" s="54">
        <v>62</v>
      </c>
      <c r="C32" s="54">
        <v>37</v>
      </c>
      <c r="D32" s="56">
        <f t="shared" si="4"/>
        <v>-0.40322580645161288</v>
      </c>
      <c r="E32" s="60">
        <v>0</v>
      </c>
      <c r="F32" s="48">
        <v>0</v>
      </c>
      <c r="G32" s="65" t="str">
        <f t="shared" si="0"/>
        <v>-</v>
      </c>
      <c r="H32" s="48">
        <v>62</v>
      </c>
      <c r="I32" s="48">
        <v>37</v>
      </c>
      <c r="J32" s="65">
        <f t="shared" si="1"/>
        <v>-0.40322580645161288</v>
      </c>
      <c r="K32" s="48">
        <v>30</v>
      </c>
      <c r="L32" s="48">
        <v>28</v>
      </c>
      <c r="M32" s="65">
        <f t="shared" si="2"/>
        <v>-6.6666666666666666E-2</v>
      </c>
      <c r="O32" s="3"/>
    </row>
    <row r="33" spans="1:15" ht="15" customHeight="1" thickBot="1" x14ac:dyDescent="0.3">
      <c r="A33" s="47" t="s">
        <v>90</v>
      </c>
      <c r="B33" s="53">
        <v>4368</v>
      </c>
      <c r="C33" s="53">
        <v>4731</v>
      </c>
      <c r="D33" s="56">
        <f t="shared" si="4"/>
        <v>8.3104395604395601E-2</v>
      </c>
      <c r="E33" s="60">
        <v>0.8</v>
      </c>
      <c r="F33" s="48">
        <v>0.9</v>
      </c>
      <c r="G33" s="65">
        <f t="shared" si="0"/>
        <v>0.12499999999999997</v>
      </c>
      <c r="H33" s="49">
        <v>2328</v>
      </c>
      <c r="I33" s="49">
        <v>2452</v>
      </c>
      <c r="J33" s="65">
        <f t="shared" si="1"/>
        <v>5.3264604810996562E-2</v>
      </c>
      <c r="K33" s="49">
        <v>1071</v>
      </c>
      <c r="L33" s="49">
        <v>1114</v>
      </c>
      <c r="M33" s="65">
        <f t="shared" si="2"/>
        <v>4.0149393090569564E-2</v>
      </c>
      <c r="O33" s="3"/>
    </row>
    <row r="34" spans="1:15" ht="15.75" thickBot="1" x14ac:dyDescent="0.3">
      <c r="A34" s="47" t="s">
        <v>91</v>
      </c>
      <c r="B34" s="53">
        <v>6891</v>
      </c>
      <c r="C34" s="53">
        <v>13193</v>
      </c>
      <c r="D34" s="56">
        <f t="shared" si="4"/>
        <v>0.91452619358583664</v>
      </c>
      <c r="E34" s="60">
        <v>1.3</v>
      </c>
      <c r="F34" s="48">
        <v>2.4</v>
      </c>
      <c r="G34" s="65">
        <f t="shared" si="0"/>
        <v>0.84615384615384603</v>
      </c>
      <c r="H34" s="48">
        <v>157</v>
      </c>
      <c r="I34" s="48">
        <v>187</v>
      </c>
      <c r="J34" s="65">
        <f t="shared" si="1"/>
        <v>0.19108280254777071</v>
      </c>
      <c r="K34" s="48">
        <v>87</v>
      </c>
      <c r="L34" s="48">
        <v>90</v>
      </c>
      <c r="M34" s="65">
        <f t="shared" si="2"/>
        <v>3.4482758620689655E-2</v>
      </c>
      <c r="O34" s="3"/>
    </row>
    <row r="35" spans="1:15" ht="15" customHeight="1" thickBot="1" x14ac:dyDescent="0.3">
      <c r="A35" s="47" t="s">
        <v>92</v>
      </c>
      <c r="B35" s="54">
        <v>9</v>
      </c>
      <c r="C35" s="54">
        <v>1</v>
      </c>
      <c r="D35" s="56">
        <f t="shared" si="4"/>
        <v>-0.88888888888888884</v>
      </c>
      <c r="E35" s="60">
        <v>0</v>
      </c>
      <c r="F35" s="48">
        <v>0</v>
      </c>
      <c r="G35" s="65" t="str">
        <f t="shared" si="0"/>
        <v>-</v>
      </c>
      <c r="H35" s="48">
        <v>1</v>
      </c>
      <c r="I35" s="48">
        <v>0</v>
      </c>
      <c r="J35" s="65">
        <f t="shared" si="1"/>
        <v>-1</v>
      </c>
      <c r="K35" s="48">
        <v>0</v>
      </c>
      <c r="L35" s="48">
        <v>0</v>
      </c>
      <c r="M35" s="65" t="str">
        <f t="shared" si="2"/>
        <v>-</v>
      </c>
      <c r="O35" s="3"/>
    </row>
    <row r="36" spans="1:15" ht="15" customHeight="1" thickBot="1" x14ac:dyDescent="0.3">
      <c r="A36" s="47" t="s">
        <v>38</v>
      </c>
      <c r="B36" s="53">
        <v>48797</v>
      </c>
      <c r="C36" s="53">
        <v>50451</v>
      </c>
      <c r="D36" s="56">
        <f t="shared" si="4"/>
        <v>3.3895526364325676E-2</v>
      </c>
      <c r="E36" s="60">
        <v>9.1999999999999993</v>
      </c>
      <c r="F36" s="48">
        <v>9.1</v>
      </c>
      <c r="G36" s="65">
        <f t="shared" si="0"/>
        <v>-1.0869565217391266E-2</v>
      </c>
      <c r="H36" s="49">
        <v>10051</v>
      </c>
      <c r="I36" s="49">
        <v>9869</v>
      </c>
      <c r="J36" s="65">
        <f t="shared" si="1"/>
        <v>-1.8107650980001989E-2</v>
      </c>
      <c r="K36" s="48">
        <v>487</v>
      </c>
      <c r="L36" s="48">
        <v>466</v>
      </c>
      <c r="M36" s="65">
        <f t="shared" si="2"/>
        <v>-4.3121149897330596E-2</v>
      </c>
      <c r="O36" s="3"/>
    </row>
    <row r="37" spans="1:15" ht="15" customHeight="1" thickBot="1" x14ac:dyDescent="0.3">
      <c r="A37" s="47" t="s">
        <v>102</v>
      </c>
      <c r="B37" s="53">
        <v>21555</v>
      </c>
      <c r="C37" s="53">
        <v>21428</v>
      </c>
      <c r="D37" s="56">
        <f t="shared" ref="D37:G42" si="5">IFERROR(((C37-B37)/B37),"-")</f>
        <v>-5.8919044305265596E-3</v>
      </c>
      <c r="E37" s="60">
        <v>4.0999999999999996</v>
      </c>
      <c r="F37" s="48">
        <v>3.9</v>
      </c>
      <c r="G37" s="65">
        <f t="shared" si="0"/>
        <v>-4.8780487804877988E-2</v>
      </c>
      <c r="H37" s="49">
        <v>17289</v>
      </c>
      <c r="I37" s="49">
        <v>16778</v>
      </c>
      <c r="J37" s="65">
        <f t="shared" si="1"/>
        <v>-2.9556365318988951E-2</v>
      </c>
      <c r="K37" s="49">
        <v>8646</v>
      </c>
      <c r="L37" s="49">
        <v>8685</v>
      </c>
      <c r="M37" s="65">
        <f t="shared" si="2"/>
        <v>4.510756419153366E-3</v>
      </c>
      <c r="O37" s="3"/>
    </row>
    <row r="38" spans="1:15" ht="15" customHeight="1" thickBot="1" x14ac:dyDescent="0.3">
      <c r="A38" s="47" t="s">
        <v>103</v>
      </c>
      <c r="B38" s="54">
        <v>183</v>
      </c>
      <c r="C38" s="54">
        <v>356</v>
      </c>
      <c r="D38" s="56">
        <f t="shared" si="5"/>
        <v>0.94535519125683065</v>
      </c>
      <c r="E38" s="60">
        <v>0</v>
      </c>
      <c r="F38" s="48">
        <v>0.1</v>
      </c>
      <c r="G38" s="65" t="str">
        <f t="shared" si="0"/>
        <v>-</v>
      </c>
      <c r="H38" s="48">
        <v>25</v>
      </c>
      <c r="I38" s="48">
        <v>44</v>
      </c>
      <c r="J38" s="65">
        <f t="shared" si="1"/>
        <v>0.76</v>
      </c>
      <c r="K38" s="48">
        <v>6</v>
      </c>
      <c r="L38" s="48">
        <v>21</v>
      </c>
      <c r="M38" s="65">
        <f t="shared" si="2"/>
        <v>2.5</v>
      </c>
      <c r="O38" s="3"/>
    </row>
    <row r="39" spans="1:15" ht="15" customHeight="1" thickBot="1" x14ac:dyDescent="0.3">
      <c r="A39" s="47" t="s">
        <v>104</v>
      </c>
      <c r="B39" s="53">
        <v>6530</v>
      </c>
      <c r="C39" s="53">
        <v>6503</v>
      </c>
      <c r="D39" s="56">
        <f t="shared" si="5"/>
        <v>-4.1347626339969376E-3</v>
      </c>
      <c r="E39" s="60">
        <v>1.2</v>
      </c>
      <c r="F39" s="48">
        <v>1.2</v>
      </c>
      <c r="G39" s="65">
        <f t="shared" si="0"/>
        <v>0</v>
      </c>
      <c r="H39" s="49">
        <v>2634</v>
      </c>
      <c r="I39" s="49">
        <v>2514</v>
      </c>
      <c r="J39" s="65">
        <f t="shared" si="1"/>
        <v>-4.5558086560364468E-2</v>
      </c>
      <c r="K39" s="49">
        <v>1222</v>
      </c>
      <c r="L39" s="49">
        <v>1143</v>
      </c>
      <c r="M39" s="65">
        <f t="shared" si="2"/>
        <v>-6.4648117839607208E-2</v>
      </c>
      <c r="O39" s="3"/>
    </row>
    <row r="40" spans="1:15" ht="17.25" customHeight="1" thickBot="1" x14ac:dyDescent="0.3">
      <c r="A40" s="50" t="s">
        <v>105</v>
      </c>
      <c r="B40" s="51">
        <v>88395</v>
      </c>
      <c r="C40" s="51">
        <v>96700</v>
      </c>
      <c r="D40" s="57">
        <f t="shared" si="5"/>
        <v>9.3953277900333726E-2</v>
      </c>
      <c r="E40" s="61">
        <v>16.600000000000001</v>
      </c>
      <c r="F40" s="52">
        <v>17.5</v>
      </c>
      <c r="G40" s="57">
        <f t="shared" si="5"/>
        <v>5.4216867469879429E-2</v>
      </c>
      <c r="H40" s="51">
        <v>32547</v>
      </c>
      <c r="I40" s="51">
        <v>31881</v>
      </c>
      <c r="J40" s="57">
        <f t="shared" si="1"/>
        <v>-2.0462715457645865E-2</v>
      </c>
      <c r="K40" s="51">
        <v>11549</v>
      </c>
      <c r="L40" s="51">
        <v>11547</v>
      </c>
      <c r="M40" s="57">
        <f t="shared" si="2"/>
        <v>-1.7317516668109793E-4</v>
      </c>
      <c r="O40" s="3"/>
    </row>
    <row r="41" spans="1:15" ht="6.6" customHeight="1" thickBot="1" x14ac:dyDescent="0.3">
      <c r="B41" s="35"/>
      <c r="C41" s="35"/>
      <c r="D41" s="56" t="str">
        <f t="shared" si="5"/>
        <v>-</v>
      </c>
      <c r="E41" s="36"/>
      <c r="F41" s="36"/>
      <c r="H41" s="37"/>
      <c r="I41" s="37"/>
      <c r="K41" s="3"/>
      <c r="L41" s="3"/>
    </row>
    <row r="42" spans="1:15" ht="30" x14ac:dyDescent="0.25">
      <c r="A42" s="38" t="s">
        <v>81</v>
      </c>
      <c r="B42" s="58">
        <v>393928</v>
      </c>
      <c r="C42" s="58">
        <v>408636</v>
      </c>
      <c r="D42" s="62">
        <f t="shared" si="5"/>
        <v>3.7336772202026768E-2</v>
      </c>
      <c r="E42" s="63">
        <v>74.099999999999994</v>
      </c>
      <c r="F42" s="64">
        <v>74</v>
      </c>
      <c r="G42" s="62">
        <f t="shared" si="5"/>
        <v>-1.3495276653170624E-3</v>
      </c>
      <c r="H42" s="58">
        <v>95860</v>
      </c>
      <c r="I42" s="58">
        <v>92349</v>
      </c>
      <c r="J42" s="62">
        <f t="shared" ref="J42" si="6">IFERROR(((I42-H42)/H42),"-")</f>
        <v>-3.6626330064677658E-2</v>
      </c>
      <c r="K42" s="58">
        <v>42790</v>
      </c>
      <c r="L42" s="58">
        <v>42151</v>
      </c>
      <c r="M42" s="62">
        <f t="shared" ref="M42" si="7">IFERROR(((L42-K42)/K42),"-")</f>
        <v>-1.4933395653189997E-2</v>
      </c>
    </row>
    <row r="43" spans="1:15" x14ac:dyDescent="0.25">
      <c r="A43" t="s">
        <v>78</v>
      </c>
    </row>
    <row r="45" spans="1:15" x14ac:dyDescent="0.25">
      <c r="A45" s="2" t="s">
        <v>71</v>
      </c>
    </row>
    <row r="46" spans="1:15" x14ac:dyDescent="0.25">
      <c r="A46" t="s">
        <v>72</v>
      </c>
    </row>
    <row r="48" spans="1:15" x14ac:dyDescent="0.25">
      <c r="A48" s="2" t="s">
        <v>73</v>
      </c>
    </row>
    <row r="49" spans="1:1" x14ac:dyDescent="0.25">
      <c r="A49" t="s">
        <v>110</v>
      </c>
    </row>
    <row r="50" spans="1:1" x14ac:dyDescent="0.25">
      <c r="A50" t="s">
        <v>109</v>
      </c>
    </row>
    <row r="52" spans="1:1" x14ac:dyDescent="0.25">
      <c r="A52" t="s">
        <v>74</v>
      </c>
    </row>
    <row r="53" spans="1:1" x14ac:dyDescent="0.25">
      <c r="A53" t="s">
        <v>108</v>
      </c>
    </row>
  </sheetData>
  <mergeCells count="5">
    <mergeCell ref="A1:M2"/>
    <mergeCell ref="E3:G3"/>
    <mergeCell ref="B3:D3"/>
    <mergeCell ref="K3:M3"/>
    <mergeCell ref="H3:J3"/>
  </mergeCells>
  <pageMargins left="0.70866141732283472" right="0.70866141732283472" top="0.74803149606299213" bottom="0.74803149606299213" header="0.31496062992125984" footer="0.31496062992125984"/>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0E551-7FA3-48B5-BF31-B786F33D05D4}">
  <sheetPr>
    <tabColor theme="3"/>
  </sheetPr>
  <dimension ref="A1:S33"/>
  <sheetViews>
    <sheetView zoomScale="110" zoomScaleNormal="110" workbookViewId="0">
      <selection activeCell="A28" sqref="A28"/>
    </sheetView>
  </sheetViews>
  <sheetFormatPr defaultRowHeight="15" x14ac:dyDescent="0.25"/>
  <cols>
    <col min="1" max="1" width="33" customWidth="1"/>
    <col min="2" max="13" width="9.7109375" customWidth="1"/>
  </cols>
  <sheetData>
    <row r="1" spans="1:19" ht="15" customHeight="1" x14ac:dyDescent="0.25">
      <c r="A1" s="92" t="s">
        <v>115</v>
      </c>
      <c r="B1" s="92"/>
      <c r="C1" s="92"/>
      <c r="D1" s="92"/>
      <c r="E1" s="92"/>
      <c r="F1" s="92"/>
      <c r="G1" s="92"/>
      <c r="H1" s="92"/>
      <c r="I1" s="92"/>
      <c r="J1" s="92"/>
      <c r="K1" s="92"/>
      <c r="L1" s="92"/>
      <c r="M1" s="92"/>
      <c r="N1" s="91"/>
      <c r="R1" s="68"/>
      <c r="S1" s="68"/>
    </row>
    <row r="2" spans="1:19" ht="15" customHeight="1" x14ac:dyDescent="0.25">
      <c r="A2" s="92"/>
      <c r="B2" s="92"/>
      <c r="C2" s="92"/>
      <c r="D2" s="92"/>
      <c r="E2" s="92"/>
      <c r="F2" s="92"/>
      <c r="G2" s="92"/>
      <c r="H2" s="92"/>
      <c r="I2" s="92"/>
      <c r="J2" s="92"/>
      <c r="K2" s="92"/>
      <c r="L2" s="92"/>
      <c r="M2" s="92"/>
      <c r="N2" s="91"/>
      <c r="S2" s="3"/>
    </row>
    <row r="3" spans="1:19" ht="14.65" customHeight="1" x14ac:dyDescent="0.25">
      <c r="A3" s="93" t="s">
        <v>126</v>
      </c>
      <c r="B3" s="90" t="s">
        <v>1</v>
      </c>
      <c r="C3" s="90"/>
      <c r="D3" s="90"/>
      <c r="E3" s="90" t="s">
        <v>25</v>
      </c>
      <c r="F3" s="90"/>
      <c r="G3" s="90"/>
      <c r="H3" s="90" t="s">
        <v>2</v>
      </c>
      <c r="I3" s="90"/>
      <c r="J3" s="90"/>
      <c r="K3" s="90" t="s">
        <v>3</v>
      </c>
      <c r="L3" s="90"/>
      <c r="M3" s="90"/>
      <c r="N3" s="91"/>
    </row>
    <row r="4" spans="1:19" x14ac:dyDescent="0.25">
      <c r="A4" s="94"/>
      <c r="B4" s="44">
        <v>2022</v>
      </c>
      <c r="C4" s="44">
        <v>2023</v>
      </c>
      <c r="D4" s="1" t="s">
        <v>4</v>
      </c>
      <c r="E4" s="44">
        <v>2022</v>
      </c>
      <c r="F4" s="44">
        <v>2023</v>
      </c>
      <c r="G4" s="1" t="s">
        <v>4</v>
      </c>
      <c r="H4" s="44">
        <v>2022</v>
      </c>
      <c r="I4" s="44">
        <v>2023</v>
      </c>
      <c r="J4" s="1" t="s">
        <v>4</v>
      </c>
      <c r="K4" s="44">
        <v>2022</v>
      </c>
      <c r="L4" s="44">
        <v>2023</v>
      </c>
      <c r="M4" s="1" t="s">
        <v>4</v>
      </c>
    </row>
    <row r="5" spans="1:19" ht="14.65" customHeight="1" x14ac:dyDescent="0.25">
      <c r="A5" s="24" t="s">
        <v>66</v>
      </c>
      <c r="B5" s="78">
        <v>2</v>
      </c>
      <c r="C5" s="79">
        <v>0</v>
      </c>
      <c r="D5" s="69">
        <f>IFERROR(((C5-B5)/B5),"-")</f>
        <v>-1</v>
      </c>
      <c r="E5" s="80">
        <v>0</v>
      </c>
      <c r="F5" s="81">
        <v>0</v>
      </c>
      <c r="G5" s="69" t="str">
        <f>IFERROR(((F5-E5)/E5),"-")</f>
        <v>-</v>
      </c>
      <c r="H5" s="78">
        <v>3</v>
      </c>
      <c r="I5" s="78">
        <v>0</v>
      </c>
      <c r="J5" s="69">
        <f>IFERROR(((I5-H5)/H5),"-")</f>
        <v>-1</v>
      </c>
      <c r="K5" s="78">
        <v>4</v>
      </c>
      <c r="L5" s="78">
        <v>0</v>
      </c>
      <c r="M5" s="69">
        <f>IFERROR(((L5-K5)/K5),"-")</f>
        <v>-1</v>
      </c>
    </row>
    <row r="6" spans="1:19" ht="14.65" customHeight="1" x14ac:dyDescent="0.25">
      <c r="A6" s="24" t="s">
        <v>9</v>
      </c>
      <c r="B6" s="78">
        <v>2047</v>
      </c>
      <c r="C6" s="79">
        <v>1342</v>
      </c>
      <c r="D6" s="69">
        <f t="shared" ref="D6:D11" si="0">IFERROR(((C6-B6)/B6),"-")</f>
        <v>-0.3444064484611627</v>
      </c>
      <c r="E6" s="80">
        <v>0.4</v>
      </c>
      <c r="F6" s="81">
        <v>0.2</v>
      </c>
      <c r="G6" s="69">
        <f t="shared" ref="G6:G11" si="1">IFERROR(((F6-E6)/E6),"-")</f>
        <v>-0.5</v>
      </c>
      <c r="H6" s="78">
        <v>957</v>
      </c>
      <c r="I6" s="78">
        <v>636</v>
      </c>
      <c r="J6" s="69">
        <f t="shared" ref="J6:J11" si="2">IFERROR(((I6-H6)/H6),"-")</f>
        <v>-0.33542319749216298</v>
      </c>
      <c r="K6" s="78">
        <v>405</v>
      </c>
      <c r="L6" s="78">
        <v>330</v>
      </c>
      <c r="M6" s="69">
        <f t="shared" ref="M6:M11" si="3">IFERROR(((L6-K6)/K6),"-")</f>
        <v>-0.18518518518518517</v>
      </c>
    </row>
    <row r="7" spans="1:19" ht="14.65" customHeight="1" x14ac:dyDescent="0.25">
      <c r="A7" s="24" t="s">
        <v>26</v>
      </c>
      <c r="B7" s="78">
        <v>332</v>
      </c>
      <c r="C7" s="79">
        <v>104</v>
      </c>
      <c r="D7" s="69">
        <f t="shared" si="0"/>
        <v>-0.68674698795180722</v>
      </c>
      <c r="E7" s="80">
        <v>0.1</v>
      </c>
      <c r="F7" s="81">
        <v>0</v>
      </c>
      <c r="G7" s="69">
        <f t="shared" si="1"/>
        <v>-1</v>
      </c>
      <c r="H7" s="78">
        <v>155</v>
      </c>
      <c r="I7" s="78">
        <v>32</v>
      </c>
      <c r="J7" s="69">
        <f t="shared" si="2"/>
        <v>-0.79354838709677422</v>
      </c>
      <c r="K7" s="78">
        <v>33</v>
      </c>
      <c r="L7" s="78">
        <v>14</v>
      </c>
      <c r="M7" s="69">
        <f t="shared" si="3"/>
        <v>-0.5757575757575758</v>
      </c>
    </row>
    <row r="8" spans="1:19" ht="14.65" customHeight="1" x14ac:dyDescent="0.25">
      <c r="A8" s="24" t="s">
        <v>67</v>
      </c>
      <c r="B8" s="78">
        <v>2382</v>
      </c>
      <c r="C8" s="79">
        <v>1486</v>
      </c>
      <c r="D8" s="69">
        <f t="shared" si="0"/>
        <v>-0.37615449202350965</v>
      </c>
      <c r="E8" s="80">
        <v>0.4</v>
      </c>
      <c r="F8" s="81">
        <v>0.3</v>
      </c>
      <c r="G8" s="69">
        <f t="shared" si="1"/>
        <v>-0.25000000000000006</v>
      </c>
      <c r="H8" s="78">
        <v>1475</v>
      </c>
      <c r="I8" s="78">
        <v>844</v>
      </c>
      <c r="J8" s="69">
        <f t="shared" si="2"/>
        <v>-0.4277966101694915</v>
      </c>
      <c r="K8" s="78">
        <v>506</v>
      </c>
      <c r="L8" s="78">
        <v>475</v>
      </c>
      <c r="M8" s="69">
        <f t="shared" si="3"/>
        <v>-6.1264822134387352E-2</v>
      </c>
    </row>
    <row r="9" spans="1:19" ht="14.65" customHeight="1" x14ac:dyDescent="0.25">
      <c r="A9" s="24" t="s">
        <v>43</v>
      </c>
      <c r="B9" s="78">
        <v>2010</v>
      </c>
      <c r="C9" s="79">
        <v>860</v>
      </c>
      <c r="D9" s="69">
        <f t="shared" si="0"/>
        <v>-0.57213930348258701</v>
      </c>
      <c r="E9" s="80">
        <v>0.4</v>
      </c>
      <c r="F9" s="81">
        <v>0.2</v>
      </c>
      <c r="G9" s="69">
        <f t="shared" si="1"/>
        <v>-0.5</v>
      </c>
      <c r="H9" s="78">
        <v>1150</v>
      </c>
      <c r="I9" s="78">
        <v>433</v>
      </c>
      <c r="J9" s="69">
        <f t="shared" si="2"/>
        <v>-0.62347826086956526</v>
      </c>
      <c r="K9" s="78">
        <v>306</v>
      </c>
      <c r="L9" s="78">
        <v>162</v>
      </c>
      <c r="M9" s="69">
        <f t="shared" si="3"/>
        <v>-0.47058823529411764</v>
      </c>
    </row>
    <row r="10" spans="1:19" ht="14.65" customHeight="1" x14ac:dyDescent="0.25">
      <c r="A10" s="24" t="s">
        <v>113</v>
      </c>
      <c r="B10" s="78">
        <v>114</v>
      </c>
      <c r="C10" s="79">
        <v>61</v>
      </c>
      <c r="D10" s="69">
        <f t="shared" si="0"/>
        <v>-0.46491228070175439</v>
      </c>
      <c r="E10" s="80">
        <v>0</v>
      </c>
      <c r="F10" s="81">
        <v>0</v>
      </c>
      <c r="G10" s="69" t="str">
        <f t="shared" si="1"/>
        <v>-</v>
      </c>
      <c r="H10" s="78">
        <v>25</v>
      </c>
      <c r="I10" s="78">
        <v>20</v>
      </c>
      <c r="J10" s="69">
        <f t="shared" si="2"/>
        <v>-0.2</v>
      </c>
      <c r="K10" s="78">
        <v>9</v>
      </c>
      <c r="L10" s="78">
        <v>8</v>
      </c>
      <c r="M10" s="69">
        <f t="shared" si="3"/>
        <v>-0.1111111111111111</v>
      </c>
    </row>
    <row r="11" spans="1:19" ht="14.65" customHeight="1" x14ac:dyDescent="0.25">
      <c r="A11" s="24" t="s">
        <v>68</v>
      </c>
      <c r="B11" s="78">
        <v>5913</v>
      </c>
      <c r="C11" s="79">
        <v>2850</v>
      </c>
      <c r="D11" s="69">
        <f t="shared" si="0"/>
        <v>-0.51801116184677831</v>
      </c>
      <c r="E11" s="80">
        <v>1.1000000000000001</v>
      </c>
      <c r="F11" s="81">
        <v>0.5</v>
      </c>
      <c r="G11" s="69">
        <f t="shared" si="1"/>
        <v>-0.54545454545454553</v>
      </c>
      <c r="H11" s="78">
        <v>1045</v>
      </c>
      <c r="I11" s="78">
        <v>570</v>
      </c>
      <c r="J11" s="69">
        <f t="shared" si="2"/>
        <v>-0.45454545454545453</v>
      </c>
      <c r="K11" s="78">
        <v>375</v>
      </c>
      <c r="L11" s="78">
        <v>220</v>
      </c>
      <c r="M11" s="69">
        <f t="shared" si="3"/>
        <v>-0.41333333333333333</v>
      </c>
    </row>
    <row r="12" spans="1:19" ht="7.15" customHeight="1" x14ac:dyDescent="0.25">
      <c r="A12" s="2"/>
      <c r="B12" s="5"/>
      <c r="C12" s="5"/>
      <c r="D12" s="5"/>
      <c r="E12" s="5"/>
      <c r="F12" s="5"/>
      <c r="G12" s="5"/>
      <c r="H12" s="5"/>
      <c r="I12" s="5"/>
      <c r="J12" s="5"/>
      <c r="K12" s="6"/>
      <c r="L12" s="6"/>
      <c r="M12" s="5"/>
    </row>
    <row r="13" spans="1:19" ht="14.65" customHeight="1" x14ac:dyDescent="0.25">
      <c r="A13" s="92" t="s">
        <v>125</v>
      </c>
      <c r="B13" s="92"/>
      <c r="C13" s="92"/>
      <c r="D13" s="92"/>
      <c r="E13" s="92"/>
      <c r="F13" s="92"/>
      <c r="G13" s="92"/>
      <c r="H13" s="92"/>
      <c r="I13" s="92"/>
      <c r="J13" s="92"/>
      <c r="K13" s="92"/>
      <c r="L13" s="92"/>
      <c r="M13" s="92"/>
    </row>
    <row r="14" spans="1:19" x14ac:dyDescent="0.25">
      <c r="A14" s="92"/>
      <c r="B14" s="92"/>
      <c r="C14" s="92"/>
      <c r="D14" s="92"/>
      <c r="E14" s="92"/>
      <c r="F14" s="92"/>
      <c r="G14" s="92"/>
      <c r="H14" s="92"/>
      <c r="I14" s="92"/>
      <c r="J14" s="92"/>
      <c r="K14" s="92"/>
      <c r="L14" s="92"/>
      <c r="M14" s="92"/>
    </row>
    <row r="15" spans="1:19" ht="14.65" customHeight="1" x14ac:dyDescent="0.25">
      <c r="A15" s="93" t="s">
        <v>127</v>
      </c>
      <c r="B15" s="90" t="s">
        <v>1</v>
      </c>
      <c r="C15" s="90"/>
      <c r="D15" s="90"/>
      <c r="E15" s="90" t="s">
        <v>25</v>
      </c>
      <c r="F15" s="90"/>
      <c r="G15" s="90"/>
      <c r="H15" s="90" t="s">
        <v>2</v>
      </c>
      <c r="I15" s="90"/>
      <c r="J15" s="90"/>
      <c r="K15" s="90" t="s">
        <v>3</v>
      </c>
      <c r="L15" s="90"/>
      <c r="M15" s="90"/>
    </row>
    <row r="16" spans="1:19" ht="14.65" customHeight="1" x14ac:dyDescent="0.25">
      <c r="A16" s="94"/>
      <c r="B16" s="44">
        <v>2022</v>
      </c>
      <c r="C16" s="44">
        <v>2023</v>
      </c>
      <c r="D16" s="1" t="s">
        <v>4</v>
      </c>
      <c r="E16" s="44">
        <v>2022</v>
      </c>
      <c r="F16" s="44">
        <v>2023</v>
      </c>
      <c r="G16" s="1" t="s">
        <v>4</v>
      </c>
      <c r="H16" s="44">
        <v>2022</v>
      </c>
      <c r="I16" s="44">
        <v>2023</v>
      </c>
      <c r="J16" s="1" t="s">
        <v>4</v>
      </c>
      <c r="K16" s="44">
        <v>2022</v>
      </c>
      <c r="L16" s="44">
        <v>2023</v>
      </c>
      <c r="M16" s="1" t="s">
        <v>4</v>
      </c>
    </row>
    <row r="17" spans="1:13" ht="14.65" customHeight="1" x14ac:dyDescent="0.25">
      <c r="A17" s="24" t="s">
        <v>116</v>
      </c>
      <c r="B17" s="82">
        <v>6269</v>
      </c>
      <c r="C17" s="83">
        <v>2460</v>
      </c>
      <c r="D17" s="69">
        <f>IFERROR(((C17-B17)/B17),"-")</f>
        <v>-0.60759291753070666</v>
      </c>
      <c r="E17" s="84">
        <v>1.2</v>
      </c>
      <c r="F17" s="85">
        <v>0.4</v>
      </c>
      <c r="G17" s="69">
        <f>IFERROR(((F17-E17)/E17),"-")</f>
        <v>-0.66666666666666663</v>
      </c>
      <c r="H17" s="86">
        <v>3552</v>
      </c>
      <c r="I17" s="86">
        <v>1256</v>
      </c>
      <c r="J17" s="69">
        <f>IFERROR(((I17-H17)/H17),"-")</f>
        <v>-0.64639639639639634</v>
      </c>
      <c r="K17" s="86">
        <v>726</v>
      </c>
      <c r="L17" s="86">
        <v>346</v>
      </c>
      <c r="M17" s="69">
        <f>IFERROR(((L17-K17)/K17),"-")</f>
        <v>-0.52341597796143247</v>
      </c>
    </row>
    <row r="18" spans="1:13" ht="14.65" customHeight="1" x14ac:dyDescent="0.25">
      <c r="A18" s="24" t="s">
        <v>117</v>
      </c>
      <c r="B18" s="86">
        <v>36</v>
      </c>
      <c r="C18" s="87">
        <v>28</v>
      </c>
      <c r="D18" s="69">
        <f t="shared" ref="D18:D21" si="4">IFERROR(((C18-B18)/B18),"-")</f>
        <v>-0.22222222222222221</v>
      </c>
      <c r="E18" s="84">
        <v>0</v>
      </c>
      <c r="F18" s="85">
        <v>0</v>
      </c>
      <c r="G18" s="69" t="str">
        <f t="shared" ref="G18:G21" si="5">IFERROR(((F18-E18)/E18),"-")</f>
        <v>-</v>
      </c>
      <c r="H18" s="86">
        <v>10</v>
      </c>
      <c r="I18" s="86">
        <v>4</v>
      </c>
      <c r="J18" s="69">
        <f t="shared" ref="J18:J21" si="6">IFERROR(((I18-H18)/H18),"-")</f>
        <v>-0.6</v>
      </c>
      <c r="K18" s="86">
        <v>17</v>
      </c>
      <c r="L18" s="86">
        <v>9</v>
      </c>
      <c r="M18" s="69">
        <f t="shared" ref="M18:M21" si="7">IFERROR(((L18-K18)/K18),"-")</f>
        <v>-0.47058823529411764</v>
      </c>
    </row>
    <row r="19" spans="1:13" ht="14.65" customHeight="1" x14ac:dyDescent="0.25">
      <c r="A19" s="24" t="s">
        <v>118</v>
      </c>
      <c r="B19" s="86">
        <v>2497</v>
      </c>
      <c r="C19" s="87">
        <v>2647</v>
      </c>
      <c r="D19" s="69">
        <f t="shared" si="4"/>
        <v>6.0072086503804564E-2</v>
      </c>
      <c r="E19" s="84">
        <v>0.5</v>
      </c>
      <c r="F19" s="85">
        <v>0.5</v>
      </c>
      <c r="G19" s="69">
        <f t="shared" si="5"/>
        <v>0</v>
      </c>
      <c r="H19" s="86">
        <v>1190</v>
      </c>
      <c r="I19" s="86">
        <v>1211</v>
      </c>
      <c r="J19" s="69">
        <f t="shared" si="6"/>
        <v>1.7647058823529412E-2</v>
      </c>
      <c r="K19" s="86">
        <v>882</v>
      </c>
      <c r="L19" s="86">
        <v>842</v>
      </c>
      <c r="M19" s="69">
        <f t="shared" si="7"/>
        <v>-4.5351473922902494E-2</v>
      </c>
    </row>
    <row r="20" spans="1:13" ht="14.65" customHeight="1" x14ac:dyDescent="0.25">
      <c r="A20" s="24" t="s">
        <v>119</v>
      </c>
      <c r="B20" s="86">
        <v>3973</v>
      </c>
      <c r="C20" s="87">
        <v>1561</v>
      </c>
      <c r="D20" s="69">
        <f t="shared" si="4"/>
        <v>-0.60709791089856535</v>
      </c>
      <c r="E20" s="84">
        <v>0.7</v>
      </c>
      <c r="F20" s="85">
        <v>0.3</v>
      </c>
      <c r="G20" s="69">
        <f t="shared" si="5"/>
        <v>-0.5714285714285714</v>
      </c>
      <c r="H20" s="86">
        <v>54</v>
      </c>
      <c r="I20" s="86">
        <v>64</v>
      </c>
      <c r="J20" s="69">
        <f t="shared" si="6"/>
        <v>0.18518518518518517</v>
      </c>
      <c r="K20" s="86">
        <v>11</v>
      </c>
      <c r="L20" s="86">
        <v>12</v>
      </c>
      <c r="M20" s="69">
        <f t="shared" si="7"/>
        <v>9.0909090909090912E-2</v>
      </c>
    </row>
    <row r="21" spans="1:13" ht="14.65" customHeight="1" x14ac:dyDescent="0.25">
      <c r="A21" s="24" t="s">
        <v>120</v>
      </c>
      <c r="B21" s="86">
        <v>25</v>
      </c>
      <c r="C21" s="86">
        <v>7</v>
      </c>
      <c r="D21" s="69">
        <f t="shared" si="4"/>
        <v>-0.72</v>
      </c>
      <c r="E21" s="85">
        <v>0</v>
      </c>
      <c r="F21" s="85">
        <v>0</v>
      </c>
      <c r="G21" s="69" t="str">
        <f t="shared" si="5"/>
        <v>-</v>
      </c>
      <c r="H21" s="86">
        <v>4</v>
      </c>
      <c r="I21" s="86">
        <v>0</v>
      </c>
      <c r="J21" s="69">
        <f t="shared" si="6"/>
        <v>-1</v>
      </c>
      <c r="K21" s="86">
        <v>2</v>
      </c>
      <c r="L21" s="86">
        <v>0</v>
      </c>
      <c r="M21" s="69">
        <f t="shared" si="7"/>
        <v>-1</v>
      </c>
    </row>
    <row r="22" spans="1:13" ht="7.15" customHeight="1" x14ac:dyDescent="0.25"/>
    <row r="23" spans="1:13" x14ac:dyDescent="0.25">
      <c r="A23" s="7" t="s">
        <v>42</v>
      </c>
      <c r="B23" s="4">
        <v>12800</v>
      </c>
      <c r="C23" s="4">
        <v>6703</v>
      </c>
      <c r="D23" s="20">
        <f t="shared" ref="D23:D27" si="8">IFERROR(((C23-B23)/B23),"-")</f>
        <v>-0.47632812499999999</v>
      </c>
      <c r="E23" s="16">
        <v>2.4</v>
      </c>
      <c r="F23" s="16">
        <v>1.2</v>
      </c>
      <c r="G23" s="20">
        <f t="shared" ref="G23:G27" si="9">IFERROR(((F23-E23)/E23),"-")</f>
        <v>-0.5</v>
      </c>
      <c r="H23" s="4">
        <v>4810</v>
      </c>
      <c r="I23" s="4">
        <v>2535</v>
      </c>
      <c r="J23" s="20">
        <f t="shared" ref="J23" si="10">IFERROR(((I23-H23)/H23),"-")</f>
        <v>-0.47297297297297297</v>
      </c>
      <c r="K23" s="4">
        <v>1638</v>
      </c>
      <c r="L23" s="4">
        <v>1209</v>
      </c>
      <c r="M23" s="20">
        <f t="shared" ref="M23" si="11">IFERROR(((L23-K23)/K23),"-")</f>
        <v>-0.26190476190476192</v>
      </c>
    </row>
    <row r="24" spans="1:13" ht="6" customHeight="1" x14ac:dyDescent="0.25"/>
    <row r="25" spans="1:13" ht="14.65" customHeight="1" x14ac:dyDescent="0.25">
      <c r="A25" s="7" t="s">
        <v>121</v>
      </c>
      <c r="B25" s="4">
        <v>4907</v>
      </c>
      <c r="C25" s="4">
        <v>2765</v>
      </c>
      <c r="D25" s="20">
        <f t="shared" si="8"/>
        <v>-0.43651925820256776</v>
      </c>
      <c r="E25" s="16">
        <v>0.9</v>
      </c>
      <c r="F25" s="16">
        <v>0.5</v>
      </c>
      <c r="G25" s="20">
        <f t="shared" si="9"/>
        <v>-0.44444444444444448</v>
      </c>
      <c r="H25" s="4">
        <v>228</v>
      </c>
      <c r="I25" s="4">
        <v>152</v>
      </c>
      <c r="J25" s="20">
        <f t="shared" ref="J25" si="12">IFERROR(((I25-H25)/H25),"-")</f>
        <v>-0.33333333333333331</v>
      </c>
      <c r="K25" s="4">
        <v>90</v>
      </c>
      <c r="L25" s="4">
        <v>66</v>
      </c>
      <c r="M25" s="20">
        <f t="shared" ref="M25" si="13">IFERROR(((L25-K25)/K25),"-")</f>
        <v>-0.26666666666666666</v>
      </c>
    </row>
    <row r="26" spans="1:13" ht="5.25" customHeight="1" x14ac:dyDescent="0.25"/>
    <row r="27" spans="1:13" x14ac:dyDescent="0.25">
      <c r="A27" s="7" t="s">
        <v>122</v>
      </c>
      <c r="B27" s="4">
        <v>17707</v>
      </c>
      <c r="C27" s="4">
        <v>9468</v>
      </c>
      <c r="D27" s="20">
        <f t="shared" si="8"/>
        <v>-0.46529621053820525</v>
      </c>
      <c r="E27" s="16">
        <v>3.3</v>
      </c>
      <c r="F27" s="16">
        <v>1.7</v>
      </c>
      <c r="G27" s="20">
        <f t="shared" si="9"/>
        <v>-0.48484848484848486</v>
      </c>
      <c r="H27" s="4">
        <v>5038</v>
      </c>
      <c r="I27" s="4">
        <v>2687</v>
      </c>
      <c r="J27" s="20">
        <f t="shared" ref="J27" si="14">IFERROR(((I27-H27)/H27),"-")</f>
        <v>-0.46665343390234221</v>
      </c>
      <c r="K27" s="4">
        <v>1728</v>
      </c>
      <c r="L27" s="4">
        <v>1275</v>
      </c>
      <c r="M27" s="20">
        <f t="shared" ref="M27" si="15">IFERROR(((L27-K27)/K27),"-")</f>
        <v>-0.26215277777777779</v>
      </c>
    </row>
    <row r="28" spans="1:13" x14ac:dyDescent="0.25">
      <c r="A28" s="42" t="s">
        <v>82</v>
      </c>
    </row>
    <row r="29" spans="1:13" x14ac:dyDescent="0.25">
      <c r="A29" s="33"/>
    </row>
    <row r="30" spans="1:13" x14ac:dyDescent="0.25">
      <c r="A30" s="2"/>
    </row>
    <row r="31" spans="1:13" x14ac:dyDescent="0.25">
      <c r="B31" s="3"/>
      <c r="C31" s="3"/>
    </row>
    <row r="33" spans="4:4" x14ac:dyDescent="0.25">
      <c r="D33" s="23"/>
    </row>
  </sheetData>
  <mergeCells count="13">
    <mergeCell ref="A13:M14"/>
    <mergeCell ref="A15:A16"/>
    <mergeCell ref="B15:D15"/>
    <mergeCell ref="E15:G15"/>
    <mergeCell ref="H15:J15"/>
    <mergeCell ref="K15:M15"/>
    <mergeCell ref="N1:N3"/>
    <mergeCell ref="A1:M2"/>
    <mergeCell ref="A3:A4"/>
    <mergeCell ref="B3:D3"/>
    <mergeCell ref="E3:G3"/>
    <mergeCell ref="H3:J3"/>
    <mergeCell ref="K3:M3"/>
  </mergeCells>
  <pageMargins left="0.70866141732283472" right="0.70866141732283472" top="0.74803149606299213" bottom="0.74803149606299213" header="0.31496062992125984" footer="0.31496062992125984"/>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M35"/>
  <sheetViews>
    <sheetView topLeftCell="A4" zoomScale="110" zoomScaleNormal="110" workbookViewId="0">
      <selection activeCell="H31" sqref="H31"/>
    </sheetView>
  </sheetViews>
  <sheetFormatPr defaultRowHeight="15" x14ac:dyDescent="0.25"/>
  <cols>
    <col min="1" max="1" width="46.28515625" customWidth="1"/>
    <col min="2" max="7" width="13.42578125" customWidth="1"/>
    <col min="9" max="9" width="15.42578125" bestFit="1" customWidth="1"/>
  </cols>
  <sheetData>
    <row r="1" spans="1:13" x14ac:dyDescent="0.25">
      <c r="A1" s="96" t="s">
        <v>31</v>
      </c>
      <c r="B1" s="97"/>
      <c r="C1" s="97"/>
      <c r="D1" s="97"/>
      <c r="E1" s="97"/>
      <c r="F1" s="97"/>
      <c r="G1" s="98"/>
    </row>
    <row r="2" spans="1:13" x14ac:dyDescent="0.25">
      <c r="A2" s="99"/>
      <c r="B2" s="92"/>
      <c r="C2" s="92"/>
      <c r="D2" s="92"/>
      <c r="E2" s="92"/>
      <c r="F2" s="92"/>
      <c r="G2" s="100"/>
    </row>
    <row r="3" spans="1:13" ht="14.65" customHeight="1" x14ac:dyDescent="0.25">
      <c r="A3" s="13"/>
      <c r="B3" s="102" t="s">
        <v>10</v>
      </c>
      <c r="C3" s="102"/>
      <c r="D3" s="102"/>
      <c r="E3" s="102" t="s">
        <v>11</v>
      </c>
      <c r="F3" s="102"/>
      <c r="G3" s="103"/>
    </row>
    <row r="4" spans="1:13" ht="14.65" customHeight="1" x14ac:dyDescent="0.25">
      <c r="A4" s="28" t="s">
        <v>123</v>
      </c>
      <c r="B4" s="29">
        <v>2022</v>
      </c>
      <c r="C4" s="29">
        <v>2023</v>
      </c>
      <c r="D4" s="29" t="s">
        <v>4</v>
      </c>
      <c r="E4" s="29">
        <v>2022</v>
      </c>
      <c r="F4" s="29">
        <v>2023</v>
      </c>
      <c r="G4" s="29" t="s">
        <v>4</v>
      </c>
    </row>
    <row r="5" spans="1:13" ht="4.5" customHeight="1" x14ac:dyDescent="0.25">
      <c r="A5" s="9"/>
      <c r="B5" s="11"/>
      <c r="C5" s="11"/>
      <c r="D5" s="11"/>
      <c r="G5" s="10"/>
    </row>
    <row r="6" spans="1:13" ht="14.65" customHeight="1" x14ac:dyDescent="0.4">
      <c r="A6" s="72" t="s">
        <v>12</v>
      </c>
      <c r="B6" s="76">
        <v>15.5</v>
      </c>
      <c r="C6" s="76">
        <v>15.6</v>
      </c>
      <c r="D6" s="69">
        <f>IFERROR(((C6-B6)/B6),"-")</f>
        <v>6.4516129032257839E-3</v>
      </c>
      <c r="E6" s="76">
        <f>536120/36991981*1000</f>
        <v>14.492870765693786</v>
      </c>
      <c r="F6" s="76">
        <f>572572/36991981*1000</f>
        <v>15.478273520955799</v>
      </c>
      <c r="G6" s="69">
        <f>IFERROR(((F6-E6)/E6),"-")</f>
        <v>6.799224054316208E-2</v>
      </c>
      <c r="I6" s="71"/>
    </row>
    <row r="7" spans="1:13" ht="14.65" customHeight="1" x14ac:dyDescent="0.25">
      <c r="A7" s="24" t="s">
        <v>13</v>
      </c>
      <c r="B7" s="27">
        <v>41.937283760116884</v>
      </c>
      <c r="C7" s="27">
        <v>40.900610308401156</v>
      </c>
      <c r="D7" s="69">
        <f t="shared" ref="D7:D8" si="0">IFERROR(((C7-B7)/B7),"-")</f>
        <v>-2.4719613641301767E-2</v>
      </c>
      <c r="E7" s="76">
        <f>1294613/36991981*1000</f>
        <v>34.997125458082387</v>
      </c>
      <c r="F7" s="76">
        <f>1359949/36991981*1000</f>
        <v>36.76334608844008</v>
      </c>
      <c r="G7" s="69">
        <f t="shared" ref="G7:G9" si="1">IFERROR(((F7-E7)/E7),"-")</f>
        <v>5.046759147328185E-2</v>
      </c>
    </row>
    <row r="8" spans="1:13" ht="14.65" customHeight="1" x14ac:dyDescent="0.25">
      <c r="A8" s="24" t="s">
        <v>14</v>
      </c>
      <c r="B8" s="27">
        <v>16.617713077827183</v>
      </c>
      <c r="C8" s="27">
        <v>17.521248817496897</v>
      </c>
      <c r="D8" s="69">
        <f t="shared" si="0"/>
        <v>5.4371846200383052E-2</v>
      </c>
      <c r="E8" s="76">
        <f>388250/36991981*1000</f>
        <v>10.495517934008454</v>
      </c>
      <c r="F8" s="76">
        <f>410411/36991981*1000</f>
        <v>11.094593717487042</v>
      </c>
      <c r="G8" s="69">
        <f t="shared" si="1"/>
        <v>5.7079201545396099E-2</v>
      </c>
    </row>
    <row r="9" spans="1:13" s="2" customFormat="1" ht="14.65" customHeight="1" x14ac:dyDescent="0.25">
      <c r="A9" s="39" t="s">
        <v>44</v>
      </c>
      <c r="B9" s="40">
        <v>74.056026668050308</v>
      </c>
      <c r="C9" s="40">
        <v>74.041499811651107</v>
      </c>
      <c r="D9" s="70">
        <f>IFERROR(((C9-B9)/B9),"-")</f>
        <v>-1.9616035389416519E-4</v>
      </c>
      <c r="E9" s="77">
        <f>2218983/36991981*1000</f>
        <v>59.985514157784628</v>
      </c>
      <c r="F9" s="77">
        <f>2342932/36991981*1000</f>
        <v>63.336213326882927</v>
      </c>
      <c r="G9" s="70">
        <f t="shared" si="1"/>
        <v>5.5858472101859298E-2</v>
      </c>
      <c r="H9"/>
      <c r="I9"/>
      <c r="J9" s="26"/>
      <c r="K9"/>
      <c r="L9"/>
      <c r="M9"/>
    </row>
    <row r="10" spans="1:13" x14ac:dyDescent="0.25">
      <c r="A10" s="104" t="s">
        <v>79</v>
      </c>
      <c r="B10" s="104"/>
      <c r="C10" s="104"/>
      <c r="D10" s="104"/>
      <c r="E10" s="104"/>
      <c r="F10" s="104"/>
      <c r="G10" s="104"/>
    </row>
    <row r="12" spans="1:13" x14ac:dyDescent="0.25">
      <c r="A12" s="96" t="s">
        <v>58</v>
      </c>
      <c r="B12" s="97"/>
      <c r="C12" s="97"/>
      <c r="D12" s="97"/>
      <c r="E12" s="97"/>
      <c r="F12" s="97"/>
      <c r="G12" s="98"/>
    </row>
    <row r="13" spans="1:13" x14ac:dyDescent="0.25">
      <c r="A13" s="99"/>
      <c r="B13" s="92"/>
      <c r="C13" s="92"/>
      <c r="D13" s="92"/>
      <c r="E13" s="92"/>
      <c r="F13" s="92"/>
      <c r="G13" s="100"/>
    </row>
    <row r="14" spans="1:13" ht="14.65" customHeight="1" x14ac:dyDescent="0.25">
      <c r="A14" s="8"/>
      <c r="B14" s="90" t="s">
        <v>10</v>
      </c>
      <c r="C14" s="90"/>
      <c r="D14" s="90"/>
      <c r="E14" s="90" t="s">
        <v>11</v>
      </c>
      <c r="F14" s="90"/>
      <c r="G14" s="101"/>
    </row>
    <row r="15" spans="1:13" ht="14.25" customHeight="1" x14ac:dyDescent="0.25">
      <c r="A15" s="28" t="s">
        <v>57</v>
      </c>
      <c r="B15" s="29">
        <v>2022</v>
      </c>
      <c r="C15" s="29">
        <v>2023</v>
      </c>
      <c r="D15" s="29" t="s">
        <v>4</v>
      </c>
      <c r="E15" s="29">
        <v>2022</v>
      </c>
      <c r="F15" s="29">
        <v>2023</v>
      </c>
      <c r="G15" s="29" t="s">
        <v>4</v>
      </c>
    </row>
    <row r="16" spans="1:13" ht="3.75" customHeight="1" x14ac:dyDescent="0.25">
      <c r="A16" s="9"/>
      <c r="D16" s="5"/>
      <c r="G16" s="10"/>
    </row>
    <row r="17" spans="1:7" ht="14.65" customHeight="1" x14ac:dyDescent="0.25">
      <c r="A17" s="24" t="s">
        <v>111</v>
      </c>
      <c r="B17" s="73">
        <v>0.42830000000000001</v>
      </c>
      <c r="C17" s="73">
        <v>0.37540000000000001</v>
      </c>
      <c r="D17" s="69">
        <f t="shared" ref="D17:D19" si="2">IFERROR(((C17-B17)/B17),"-")</f>
        <v>-0.12351155731963577</v>
      </c>
      <c r="E17" s="73">
        <v>0.55810000000000004</v>
      </c>
      <c r="F17" s="74">
        <v>0.53839999999999999</v>
      </c>
      <c r="G17" s="69">
        <f t="shared" ref="G17:G19" si="3">IFERROR(((F17-E17)/E17),"-")</f>
        <v>-3.5298333631965689E-2</v>
      </c>
    </row>
    <row r="18" spans="1:7" ht="14.65" customHeight="1" x14ac:dyDescent="0.25">
      <c r="A18" s="24" t="s">
        <v>112</v>
      </c>
      <c r="B18" s="73">
        <v>0.16</v>
      </c>
      <c r="C18" s="73">
        <v>0.14369999999999999</v>
      </c>
      <c r="D18" s="69">
        <f t="shared" si="2"/>
        <v>-0.10187500000000005</v>
      </c>
      <c r="E18" s="73">
        <v>0.24990000000000001</v>
      </c>
      <c r="F18" s="73">
        <v>0.24199999999999999</v>
      </c>
      <c r="G18" s="69">
        <f t="shared" si="3"/>
        <v>-3.1612645058023282E-2</v>
      </c>
    </row>
    <row r="19" spans="1:7" ht="14.65" customHeight="1" x14ac:dyDescent="0.25">
      <c r="A19" s="39" t="s">
        <v>124</v>
      </c>
      <c r="B19" s="75">
        <v>0.2369</v>
      </c>
      <c r="C19" s="75">
        <v>0.2049</v>
      </c>
      <c r="D19" s="70">
        <f t="shared" si="2"/>
        <v>-0.1350780920219502</v>
      </c>
      <c r="E19" s="75">
        <v>0.3599</v>
      </c>
      <c r="F19" s="75">
        <v>0.34599999999999997</v>
      </c>
      <c r="G19" s="70">
        <f t="shared" si="3"/>
        <v>-3.8621839399833352E-2</v>
      </c>
    </row>
    <row r="20" spans="1:7" x14ac:dyDescent="0.25">
      <c r="A20" s="104"/>
      <c r="B20" s="104"/>
      <c r="C20" s="104"/>
      <c r="D20" s="104"/>
      <c r="E20" s="104"/>
      <c r="F20" s="104"/>
      <c r="G20" s="104"/>
    </row>
    <row r="22" spans="1:7" x14ac:dyDescent="0.25">
      <c r="A22" s="96" t="s">
        <v>32</v>
      </c>
      <c r="B22" s="97"/>
      <c r="C22" s="97"/>
      <c r="D22" s="97"/>
      <c r="E22" s="97"/>
      <c r="F22" s="97"/>
      <c r="G22" s="98"/>
    </row>
    <row r="23" spans="1:7" x14ac:dyDescent="0.25">
      <c r="A23" s="99"/>
      <c r="B23" s="92"/>
      <c r="C23" s="92"/>
      <c r="D23" s="92"/>
      <c r="E23" s="92"/>
      <c r="F23" s="92"/>
      <c r="G23" s="100"/>
    </row>
    <row r="24" spans="1:7" ht="14.65" customHeight="1" x14ac:dyDescent="0.25">
      <c r="A24" s="8"/>
      <c r="B24" s="90" t="s">
        <v>10</v>
      </c>
      <c r="C24" s="90"/>
      <c r="D24" s="90"/>
      <c r="E24" s="90" t="s">
        <v>11</v>
      </c>
      <c r="F24" s="90"/>
      <c r="G24" s="101"/>
    </row>
    <row r="25" spans="1:7" ht="14.65" customHeight="1" x14ac:dyDescent="0.25">
      <c r="A25" s="28" t="s">
        <v>15</v>
      </c>
      <c r="B25" s="29">
        <v>2022</v>
      </c>
      <c r="C25" s="29">
        <v>2023</v>
      </c>
      <c r="D25" s="29" t="s">
        <v>4</v>
      </c>
      <c r="E25" s="29">
        <v>2022</v>
      </c>
      <c r="F25" s="29">
        <v>2023</v>
      </c>
      <c r="G25" s="29" t="s">
        <v>4</v>
      </c>
    </row>
    <row r="26" spans="1:7" ht="3" customHeight="1" x14ac:dyDescent="0.25">
      <c r="A26" s="9"/>
      <c r="B26" s="11"/>
      <c r="C26" s="11"/>
      <c r="D26" s="11"/>
      <c r="E26" s="11"/>
      <c r="F26" s="11"/>
      <c r="G26" s="12"/>
    </row>
    <row r="27" spans="1:7" ht="14.65" customHeight="1" x14ac:dyDescent="0.25">
      <c r="A27" s="32" t="s">
        <v>16</v>
      </c>
      <c r="B27" s="27">
        <v>101.31</v>
      </c>
      <c r="C27" s="27">
        <v>96.89</v>
      </c>
      <c r="D27" s="69">
        <f>IFERROR(((C27-B27)/B27),"-")</f>
        <v>-4.3628467081235828E-2</v>
      </c>
      <c r="E27" s="27">
        <v>99.06</v>
      </c>
      <c r="F27" s="27">
        <v>99.45</v>
      </c>
      <c r="G27" s="69">
        <f>IFERROR(((F27-E27)/E27),"-")</f>
        <v>3.937007874015754E-3</v>
      </c>
    </row>
    <row r="28" spans="1:7" ht="14.65" customHeight="1" x14ac:dyDescent="0.25">
      <c r="A28" s="32" t="s">
        <v>17</v>
      </c>
      <c r="B28" s="27">
        <v>100.84</v>
      </c>
      <c r="C28" s="27">
        <v>107.88</v>
      </c>
      <c r="D28" s="69">
        <f t="shared" ref="D28:D32" si="4">IFERROR(((C28-B28)/B28),"-")</f>
        <v>6.9813566045220071E-2</v>
      </c>
      <c r="E28" s="27">
        <v>71.319999999999993</v>
      </c>
      <c r="F28" s="27">
        <v>73.540000000000006</v>
      </c>
      <c r="G28" s="69">
        <f t="shared" ref="G28:G29" si="5">IFERROR(((F28-E28)/E28),"-")</f>
        <v>3.1127313516545334E-2</v>
      </c>
    </row>
    <row r="29" spans="1:7" ht="14.65" customHeight="1" x14ac:dyDescent="0.25">
      <c r="A29" s="24" t="s">
        <v>18</v>
      </c>
      <c r="B29" s="27">
        <v>31.04</v>
      </c>
      <c r="C29" s="27">
        <v>33.979999999999997</v>
      </c>
      <c r="D29" s="69">
        <f t="shared" si="4"/>
        <v>9.4716494845360752E-2</v>
      </c>
      <c r="E29" s="27">
        <v>50.4</v>
      </c>
      <c r="F29" s="27">
        <v>53.74</v>
      </c>
      <c r="G29" s="69">
        <f t="shared" si="5"/>
        <v>6.626984126984134E-2</v>
      </c>
    </row>
    <row r="30" spans="1:7" ht="14.65" customHeight="1" x14ac:dyDescent="0.25">
      <c r="A30" s="32" t="s">
        <v>131</v>
      </c>
      <c r="B30" s="27">
        <v>49.41</v>
      </c>
      <c r="C30" s="27">
        <v>44.77</v>
      </c>
      <c r="D30" s="69">
        <v>0.1036</v>
      </c>
      <c r="E30" s="27">
        <v>83.19</v>
      </c>
      <c r="F30" s="27">
        <v>86.18</v>
      </c>
      <c r="G30" s="88">
        <v>3.5900000000000001E-2</v>
      </c>
    </row>
    <row r="31" spans="1:7" ht="14.65" customHeight="1" x14ac:dyDescent="0.25">
      <c r="A31" s="32" t="s">
        <v>132</v>
      </c>
      <c r="B31" s="27">
        <v>23.19</v>
      </c>
      <c r="C31" s="27">
        <v>21.44</v>
      </c>
      <c r="D31" s="69">
        <v>8.1600000000000006E-2</v>
      </c>
      <c r="E31" s="27">
        <v>27.53</v>
      </c>
      <c r="F31" s="27">
        <v>31.1</v>
      </c>
      <c r="G31" s="88">
        <v>0.12970000000000001</v>
      </c>
    </row>
    <row r="32" spans="1:7" ht="14.65" customHeight="1" x14ac:dyDescent="0.25">
      <c r="A32" s="39" t="s">
        <v>19</v>
      </c>
      <c r="B32" s="41">
        <v>100.37</v>
      </c>
      <c r="C32" s="41">
        <v>104.11</v>
      </c>
      <c r="D32" s="70">
        <f t="shared" si="4"/>
        <v>3.7262130118561269E-2</v>
      </c>
      <c r="E32" s="41">
        <v>78.760000000000005</v>
      </c>
      <c r="F32" s="41">
        <v>80.45</v>
      </c>
      <c r="G32" s="70">
        <f>IFERROR(((F32-E32)/E32),"-")</f>
        <v>2.1457592686642935E-2</v>
      </c>
    </row>
    <row r="33" spans="1:7" x14ac:dyDescent="0.25">
      <c r="A33" s="95"/>
      <c r="B33" s="95"/>
      <c r="C33" s="95"/>
      <c r="D33" s="95"/>
      <c r="E33" s="95"/>
      <c r="F33" s="95"/>
      <c r="G33" s="95"/>
    </row>
    <row r="35" spans="1:7" x14ac:dyDescent="0.25">
      <c r="A35" s="2"/>
    </row>
  </sheetData>
  <mergeCells count="12">
    <mergeCell ref="A33:G33"/>
    <mergeCell ref="A22:G23"/>
    <mergeCell ref="B24:D24"/>
    <mergeCell ref="E24:G24"/>
    <mergeCell ref="A1:G2"/>
    <mergeCell ref="B3:D3"/>
    <mergeCell ref="E3:G3"/>
    <mergeCell ref="A12:G13"/>
    <mergeCell ref="B14:D14"/>
    <mergeCell ref="E14:G14"/>
    <mergeCell ref="A10:G10"/>
    <mergeCell ref="A20:G20"/>
  </mergeCells>
  <pageMargins left="0.70866141732283472" right="0.70866141732283472" top="0.74803149606299213" bottom="0.74803149606299213" header="0.31496062992125984" footer="0.31496062992125984"/>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B22"/>
  <sheetViews>
    <sheetView topLeftCell="A15" zoomScaleNormal="100" zoomScalePageLayoutView="110" workbookViewId="0">
      <selection activeCell="B20" sqref="B20"/>
    </sheetView>
  </sheetViews>
  <sheetFormatPr defaultColWidth="8.7109375" defaultRowHeight="12" x14ac:dyDescent="0.2"/>
  <cols>
    <col min="1" max="1" width="3.28515625" style="31" customWidth="1"/>
    <col min="2" max="2" width="87.28515625" style="14" customWidth="1"/>
    <col min="3" max="16384" width="8.7109375" style="14"/>
  </cols>
  <sheetData>
    <row r="1" spans="1:2" ht="15.75" x14ac:dyDescent="0.25">
      <c r="A1" s="105" t="s">
        <v>24</v>
      </c>
      <c r="B1" s="106"/>
    </row>
    <row r="2" spans="1:2" ht="38.25" x14ac:dyDescent="0.2">
      <c r="A2" s="30">
        <v>1</v>
      </c>
      <c r="B2" s="17" t="s">
        <v>76</v>
      </c>
    </row>
    <row r="3" spans="1:2" ht="51" x14ac:dyDescent="0.2">
      <c r="A3" s="30">
        <v>2</v>
      </c>
      <c r="B3" s="17" t="s">
        <v>75</v>
      </c>
    </row>
    <row r="4" spans="1:2" ht="24.75" x14ac:dyDescent="0.2">
      <c r="A4" s="30">
        <v>3</v>
      </c>
      <c r="B4" s="21" t="s">
        <v>106</v>
      </c>
    </row>
    <row r="5" spans="1:2" ht="38.25" x14ac:dyDescent="0.2">
      <c r="A5" s="30">
        <v>4</v>
      </c>
      <c r="B5" s="17" t="s">
        <v>107</v>
      </c>
    </row>
    <row r="6" spans="1:2" ht="114.75" x14ac:dyDescent="0.2">
      <c r="A6" s="30">
        <v>5</v>
      </c>
      <c r="B6" s="21" t="s">
        <v>59</v>
      </c>
    </row>
    <row r="7" spans="1:2" ht="25.5" x14ac:dyDescent="0.2">
      <c r="A7" s="30">
        <v>6</v>
      </c>
      <c r="B7" s="21" t="s">
        <v>60</v>
      </c>
    </row>
    <row r="8" spans="1:2" ht="89.25" x14ac:dyDescent="0.2">
      <c r="A8" s="30">
        <v>7</v>
      </c>
      <c r="B8" s="21" t="s">
        <v>61</v>
      </c>
    </row>
    <row r="9" spans="1:2" ht="12.75" x14ac:dyDescent="0.2">
      <c r="A9" s="30">
        <v>8</v>
      </c>
      <c r="B9" s="21" t="s">
        <v>45</v>
      </c>
    </row>
    <row r="10" spans="1:2" ht="12.75" x14ac:dyDescent="0.2">
      <c r="A10" s="30">
        <v>9</v>
      </c>
      <c r="B10" s="21" t="s">
        <v>46</v>
      </c>
    </row>
    <row r="11" spans="1:2" ht="38.25" x14ac:dyDescent="0.2">
      <c r="A11" s="30">
        <v>10</v>
      </c>
      <c r="B11" s="21" t="s">
        <v>33</v>
      </c>
    </row>
    <row r="12" spans="1:2" ht="12.75" x14ac:dyDescent="0.2">
      <c r="A12" s="30">
        <v>11</v>
      </c>
      <c r="B12" s="21" t="s">
        <v>114</v>
      </c>
    </row>
    <row r="13" spans="1:2" ht="89.25" x14ac:dyDescent="0.2">
      <c r="A13" s="30">
        <v>12</v>
      </c>
      <c r="B13" s="21" t="s">
        <v>64</v>
      </c>
    </row>
    <row r="14" spans="1:2" ht="78" customHeight="1" x14ac:dyDescent="0.2">
      <c r="A14" s="30">
        <v>13</v>
      </c>
      <c r="B14" s="21" t="s">
        <v>47</v>
      </c>
    </row>
    <row r="15" spans="1:2" ht="63.75" x14ac:dyDescent="0.2">
      <c r="A15" s="30">
        <v>14</v>
      </c>
      <c r="B15" s="17" t="s">
        <v>48</v>
      </c>
    </row>
    <row r="16" spans="1:2" ht="63.75" x14ac:dyDescent="0.2">
      <c r="A16" s="30">
        <v>15</v>
      </c>
      <c r="B16" s="17" t="s">
        <v>129</v>
      </c>
    </row>
    <row r="17" spans="1:2" ht="38.25" x14ac:dyDescent="0.2">
      <c r="A17" s="66">
        <v>16</v>
      </c>
      <c r="B17" s="17" t="s">
        <v>130</v>
      </c>
    </row>
    <row r="18" spans="1:2" ht="76.5" x14ac:dyDescent="0.2">
      <c r="A18" s="30">
        <v>17</v>
      </c>
      <c r="B18" s="17" t="s">
        <v>65</v>
      </c>
    </row>
    <row r="19" spans="1:2" ht="89.25" x14ac:dyDescent="0.2">
      <c r="A19" s="30">
        <v>18</v>
      </c>
      <c r="B19" s="17" t="s">
        <v>137</v>
      </c>
    </row>
    <row r="20" spans="1:2" ht="51" x14ac:dyDescent="0.2">
      <c r="A20" s="30">
        <v>19</v>
      </c>
      <c r="B20" s="18" t="s">
        <v>128</v>
      </c>
    </row>
    <row r="21" spans="1:2" ht="63.75" x14ac:dyDescent="0.2">
      <c r="A21" s="30">
        <v>20</v>
      </c>
      <c r="B21" s="18" t="s">
        <v>77</v>
      </c>
    </row>
    <row r="22" spans="1:2" x14ac:dyDescent="0.2">
      <c r="A22" s="66"/>
    </row>
  </sheetData>
  <mergeCells count="1">
    <mergeCell ref="A1:B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18"/>
  <sheetViews>
    <sheetView view="pageLayout" topLeftCell="A15" zoomScale="130" zoomScaleNormal="100" zoomScalePageLayoutView="130" workbookViewId="0">
      <selection activeCell="A10" sqref="A10"/>
    </sheetView>
  </sheetViews>
  <sheetFormatPr defaultColWidth="8.7109375" defaultRowHeight="15" x14ac:dyDescent="0.25"/>
  <cols>
    <col min="1" max="1" width="85.7109375" customWidth="1"/>
  </cols>
  <sheetData>
    <row r="1" spans="1:1" s="14" customFormat="1" ht="15" customHeight="1" x14ac:dyDescent="0.2">
      <c r="A1" s="22" t="s">
        <v>20</v>
      </c>
    </row>
    <row r="2" spans="1:1" s="14" customFormat="1" ht="90.75" customHeight="1" x14ac:dyDescent="0.2">
      <c r="A2" s="19" t="s">
        <v>69</v>
      </c>
    </row>
    <row r="3" spans="1:1" s="14" customFormat="1" ht="102.75" customHeight="1" x14ac:dyDescent="0.2">
      <c r="A3" s="19" t="s">
        <v>70</v>
      </c>
    </row>
    <row r="4" spans="1:1" s="14" customFormat="1" ht="108.75" customHeight="1" x14ac:dyDescent="0.2">
      <c r="A4" s="21" t="s">
        <v>49</v>
      </c>
    </row>
    <row r="5" spans="1:1" s="14" customFormat="1" ht="12.75" x14ac:dyDescent="0.2">
      <c r="A5" s="21" t="s">
        <v>34</v>
      </c>
    </row>
    <row r="6" spans="1:1" s="14" customFormat="1" ht="42.75" customHeight="1" x14ac:dyDescent="0.2">
      <c r="A6" s="21" t="s">
        <v>50</v>
      </c>
    </row>
    <row r="7" spans="1:1" s="14" customFormat="1" ht="38.25" x14ac:dyDescent="0.2">
      <c r="A7" s="21" t="s">
        <v>51</v>
      </c>
    </row>
    <row r="8" spans="1:1" s="14" customFormat="1" ht="42.75" customHeight="1" x14ac:dyDescent="0.2">
      <c r="A8" s="21" t="s">
        <v>52</v>
      </c>
    </row>
    <row r="9" spans="1:1" s="14" customFormat="1" ht="153" x14ac:dyDescent="0.2">
      <c r="A9" s="21" t="s">
        <v>138</v>
      </c>
    </row>
    <row r="10" spans="1:1" s="14" customFormat="1" ht="38.25" x14ac:dyDescent="0.2">
      <c r="A10" s="21" t="s">
        <v>53</v>
      </c>
    </row>
    <row r="11" spans="1:1" s="14" customFormat="1" ht="140.25" x14ac:dyDescent="0.2">
      <c r="A11" s="21" t="s">
        <v>54</v>
      </c>
    </row>
    <row r="12" spans="1:1" s="14" customFormat="1" ht="33" customHeight="1" x14ac:dyDescent="0.2">
      <c r="A12" s="21" t="s">
        <v>35</v>
      </c>
    </row>
    <row r="13" spans="1:1" s="14" customFormat="1" ht="78" customHeight="1" x14ac:dyDescent="0.2">
      <c r="A13" s="21" t="s">
        <v>36</v>
      </c>
    </row>
    <row r="14" spans="1:1" s="14" customFormat="1" ht="126.6" customHeight="1" x14ac:dyDescent="0.2">
      <c r="A14" s="19" t="s">
        <v>55</v>
      </c>
    </row>
    <row r="15" spans="1:1" s="14" customFormat="1" ht="264" customHeight="1" x14ac:dyDescent="0.2">
      <c r="A15" s="19" t="s">
        <v>133</v>
      </c>
    </row>
    <row r="16" spans="1:1" s="14" customFormat="1" ht="63.75" x14ac:dyDescent="0.2">
      <c r="A16" s="17" t="s">
        <v>56</v>
      </c>
    </row>
    <row r="17" spans="1:1" ht="25.5" x14ac:dyDescent="0.25">
      <c r="A17" s="17" t="s">
        <v>27</v>
      </c>
    </row>
    <row r="18" spans="1:1" x14ac:dyDescent="0.25">
      <c r="A18" s="17" t="s">
        <v>37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B6"/>
  <sheetViews>
    <sheetView view="pageLayout" zoomScale="110" zoomScaleNormal="100" zoomScalePageLayoutView="110" workbookViewId="0">
      <selection activeCell="B4" sqref="B4"/>
    </sheetView>
  </sheetViews>
  <sheetFormatPr defaultColWidth="8.7109375" defaultRowHeight="15" x14ac:dyDescent="0.25"/>
  <cols>
    <col min="1" max="1" width="5.28515625" customWidth="1"/>
    <col min="2" max="2" width="83.7109375" customWidth="1"/>
  </cols>
  <sheetData>
    <row r="1" spans="1:2" ht="14.65" customHeight="1" x14ac:dyDescent="0.25">
      <c r="A1" s="107" t="s">
        <v>21</v>
      </c>
      <c r="B1" s="108"/>
    </row>
    <row r="2" spans="1:2" x14ac:dyDescent="0.25">
      <c r="A2" s="15" t="s">
        <v>22</v>
      </c>
      <c r="B2" s="24"/>
    </row>
    <row r="3" spans="1:2" ht="43.5" customHeight="1" x14ac:dyDescent="0.25">
      <c r="A3" s="24"/>
      <c r="B3" s="17" t="s">
        <v>134</v>
      </c>
    </row>
    <row r="4" spans="1:2" ht="39" x14ac:dyDescent="0.25">
      <c r="A4" s="24"/>
      <c r="B4" s="18" t="s">
        <v>135</v>
      </c>
    </row>
    <row r="5" spans="1:2" x14ac:dyDescent="0.25">
      <c r="A5" s="15" t="s">
        <v>23</v>
      </c>
      <c r="B5" s="24"/>
    </row>
    <row r="6" spans="1:2" x14ac:dyDescent="0.25">
      <c r="A6" s="24"/>
      <c r="B6" s="25" t="s">
        <v>136</v>
      </c>
    </row>
  </sheetData>
  <mergeCells count="1">
    <mergeCell ref="A1:B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Table 1</vt:lpstr>
      <vt:lpstr>Table 2</vt:lpstr>
      <vt:lpstr>Tables 3 to 5</vt:lpstr>
      <vt:lpstr>ReadMe Endnotes</vt:lpstr>
      <vt:lpstr>ReadMe Data Qualifiers</vt:lpstr>
      <vt:lpstr>ReadMe Sources</vt:lpstr>
      <vt:lpstr>'ReadMe Data Qualifiers'!_Hlk18568180</vt:lpstr>
      <vt:lpstr>'Table 1'!_Toc83283923</vt:lpstr>
    </vt:vector>
  </TitlesOfParts>
  <Company>Province of British Columbia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Ayers, Amber PSSG:EX</dc:creator>
  <cp:lastModifiedBy>Grove, Juliet PSSG:EX</cp:lastModifiedBy>
  <cp:lastPrinted>2016-09-01T15:52:40Z</cp:lastPrinted>
  <dcterms:created xsi:type="dcterms:W3CDTF">2014-07-24T21:51:47Z</dcterms:created>
  <dcterms:modified xsi:type="dcterms:W3CDTF">2024-10-02T16:55:19Z</dcterms:modified>
</cp:coreProperties>
</file>