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G:\!Workgrp\HVASA\WASTE\Simplified Waste Survey\Coast\"/>
    </mc:Choice>
  </mc:AlternateContent>
  <xr:revisionPtr revIDLastSave="0" documentId="8_{7DD40E56-9E21-45F5-97F6-FBE737A16A08}" xr6:coauthVersionLast="47" xr6:coauthVersionMax="47" xr10:uidLastSave="{00000000-0000-0000-0000-000000000000}"/>
  <workbookProtection workbookAlgorithmName="SHA-512" workbookHashValue="RkJKyNZLqOgxuaHHHut2uHMmAoexuYpefZQVm1QeySm6IQvlg5Akn4EmiWMwzeUPqtADXnAqDSz33ZEQ92rrJA==" workbookSaltValue="PhnHNydX2YveIDwZcrBnUA==" workbookSpinCount="100000" lockStructure="1"/>
  <bookViews>
    <workbookView xWindow="28680" yWindow="-120" windowWidth="29040" windowHeight="15720" xr2:uid="{00000000-000D-0000-FFFF-FFFF00000000}"/>
  </bookViews>
  <sheets>
    <sheet name="Instructions" sheetId="9" r:id="rId1"/>
    <sheet name="SWS Summary" sheetId="1" r:id="rId2"/>
    <sheet name="m3 to Secondaries" sheetId="2" r:id="rId3"/>
    <sheet name="Cutblock Information" sheetId="10" r:id="rId4"/>
    <sheet name="Benchmark Volumes" sheetId="6" r:id="rId5"/>
    <sheet name="Immature WAA Submission" sheetId="3" r:id="rId6"/>
    <sheet name="Mature WAA Submission" sheetId="7" r:id="rId7"/>
    <sheet name="District Grade Distribution" sheetId="4"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1" l="1"/>
  <c r="C13" i="7"/>
  <c r="C9" i="7" l="1"/>
  <c r="C8" i="7"/>
  <c r="C7" i="7"/>
  <c r="C6" i="7"/>
  <c r="C5" i="7"/>
  <c r="C4" i="7"/>
  <c r="C3" i="7"/>
  <c r="M19" i="4"/>
  <c r="M20" i="4" s="1"/>
  <c r="M17" i="4"/>
  <c r="M18" i="4" s="1"/>
  <c r="M15" i="4"/>
  <c r="M16" i="4" s="1"/>
  <c r="M13" i="4"/>
  <c r="M14" i="4" s="1"/>
  <c r="M11" i="4"/>
  <c r="M12" i="4" s="1"/>
  <c r="M9" i="4"/>
  <c r="M10" i="4" s="1"/>
  <c r="M7" i="4"/>
  <c r="M8" i="4" s="1"/>
  <c r="M5" i="4"/>
  <c r="M6" i="4" s="1"/>
  <c r="G10" i="4"/>
  <c r="G7" i="4"/>
  <c r="G8" i="4" s="1"/>
  <c r="G9" i="4"/>
  <c r="G11" i="4"/>
  <c r="G12" i="4" s="1"/>
  <c r="G13" i="4"/>
  <c r="G14" i="4" s="1"/>
  <c r="G15" i="4"/>
  <c r="G16" i="4" s="1"/>
  <c r="G17" i="4"/>
  <c r="G18" i="4" s="1"/>
  <c r="G19" i="4"/>
  <c r="G20" i="4" s="1"/>
  <c r="G5" i="4"/>
  <c r="G6" i="4" s="1"/>
  <c r="I33" i="6"/>
  <c r="M33" i="6"/>
  <c r="I37" i="6"/>
  <c r="M37" i="6"/>
  <c r="B7" i="6"/>
  <c r="C7" i="6"/>
  <c r="F7" i="6" s="1"/>
  <c r="H7" i="6" s="1"/>
  <c r="D7" i="6"/>
  <c r="B8" i="6"/>
  <c r="C8" i="6"/>
  <c r="F8" i="6" s="1"/>
  <c r="H8" i="6" s="1"/>
  <c r="D8" i="6"/>
  <c r="B9" i="6"/>
  <c r="C9" i="6"/>
  <c r="F9" i="6" s="1"/>
  <c r="D9" i="6"/>
  <c r="B10" i="6"/>
  <c r="C10" i="6"/>
  <c r="D10" i="6"/>
  <c r="B11" i="6"/>
  <c r="C11" i="6"/>
  <c r="F11" i="6" s="1"/>
  <c r="H11" i="6" s="1"/>
  <c r="D11" i="6"/>
  <c r="B12" i="6"/>
  <c r="C12" i="6"/>
  <c r="F12" i="6" s="1"/>
  <c r="D12" i="6"/>
  <c r="B13" i="6"/>
  <c r="C13" i="6"/>
  <c r="D13" i="6"/>
  <c r="B14" i="6"/>
  <c r="C14" i="6"/>
  <c r="F14" i="6" s="1"/>
  <c r="D14" i="6"/>
  <c r="H14" i="6" s="1"/>
  <c r="B15" i="6"/>
  <c r="C15" i="6"/>
  <c r="F15" i="6" s="1"/>
  <c r="D15" i="6"/>
  <c r="H15" i="6" s="1"/>
  <c r="B16" i="6"/>
  <c r="C16" i="6"/>
  <c r="F16" i="6" s="1"/>
  <c r="D16" i="6"/>
  <c r="H16" i="6" s="1"/>
  <c r="B17" i="6"/>
  <c r="C17" i="6"/>
  <c r="F17" i="6" s="1"/>
  <c r="D17" i="6"/>
  <c r="H17" i="6" s="1"/>
  <c r="B18" i="6"/>
  <c r="C18" i="6"/>
  <c r="F18" i="6" s="1"/>
  <c r="D18" i="6"/>
  <c r="H18" i="6" s="1"/>
  <c r="B19" i="6"/>
  <c r="C19" i="6"/>
  <c r="F19" i="6" s="1"/>
  <c r="D19" i="6"/>
  <c r="H19" i="6" s="1"/>
  <c r="B20" i="6"/>
  <c r="C20" i="6"/>
  <c r="D20" i="6"/>
  <c r="H20" i="6" s="1"/>
  <c r="F20" i="6"/>
  <c r="B21" i="6"/>
  <c r="C21" i="6"/>
  <c r="F21" i="6" s="1"/>
  <c r="D21" i="6"/>
  <c r="H21" i="6" s="1"/>
  <c r="B22" i="6"/>
  <c r="C22" i="6"/>
  <c r="F22" i="6" s="1"/>
  <c r="D22" i="6"/>
  <c r="H22" i="6" s="1"/>
  <c r="B23" i="6"/>
  <c r="C23" i="6"/>
  <c r="F23" i="6" s="1"/>
  <c r="D23" i="6"/>
  <c r="H23" i="6" s="1"/>
  <c r="B24" i="6"/>
  <c r="C24" i="6"/>
  <c r="F24" i="6" s="1"/>
  <c r="D24" i="6"/>
  <c r="H24" i="6" s="1"/>
  <c r="B25" i="6"/>
  <c r="C25" i="6"/>
  <c r="D25" i="6"/>
  <c r="H25" i="6" s="1"/>
  <c r="F25" i="6"/>
  <c r="B26" i="6"/>
  <c r="C26" i="6"/>
  <c r="F26" i="6" s="1"/>
  <c r="D26" i="6"/>
  <c r="H26" i="6" s="1"/>
  <c r="B27" i="6"/>
  <c r="C27" i="6"/>
  <c r="D27" i="6"/>
  <c r="H27" i="6" s="1"/>
  <c r="F27" i="6"/>
  <c r="B28" i="6"/>
  <c r="C28" i="6"/>
  <c r="F28" i="6" s="1"/>
  <c r="D28" i="6"/>
  <c r="H28" i="6" s="1"/>
  <c r="B29" i="6"/>
  <c r="C29" i="6"/>
  <c r="D29" i="6"/>
  <c r="H29" i="6" s="1"/>
  <c r="F29" i="6"/>
  <c r="B30" i="6"/>
  <c r="C30" i="6"/>
  <c r="F30" i="6" s="1"/>
  <c r="D30" i="6"/>
  <c r="B31" i="6"/>
  <c r="C31" i="6"/>
  <c r="F31" i="6" s="1"/>
  <c r="D31" i="6"/>
  <c r="B32" i="6"/>
  <c r="C32" i="6"/>
  <c r="F32" i="6" s="1"/>
  <c r="D32" i="6"/>
  <c r="K32" i="6" s="1"/>
  <c r="B33" i="6"/>
  <c r="C33" i="6"/>
  <c r="F33" i="6" s="1"/>
  <c r="D33" i="6"/>
  <c r="H33" i="6" s="1"/>
  <c r="B34" i="6"/>
  <c r="C34" i="6"/>
  <c r="F34" i="6" s="1"/>
  <c r="D34" i="6"/>
  <c r="B35" i="6"/>
  <c r="C35" i="6"/>
  <c r="F35" i="6" s="1"/>
  <c r="D35" i="6"/>
  <c r="M35" i="6" s="1"/>
  <c r="B36" i="6"/>
  <c r="C36" i="6"/>
  <c r="D36" i="6"/>
  <c r="F36" i="6"/>
  <c r="B37" i="6"/>
  <c r="C37" i="6"/>
  <c r="F37" i="6" s="1"/>
  <c r="D37" i="6"/>
  <c r="H37" i="6" s="1"/>
  <c r="B38" i="6"/>
  <c r="C38" i="6"/>
  <c r="F38" i="6" s="1"/>
  <c r="D38" i="6"/>
  <c r="B39" i="6"/>
  <c r="C39" i="6"/>
  <c r="F39" i="6" s="1"/>
  <c r="D39" i="6"/>
  <c r="B40" i="6"/>
  <c r="C40" i="6"/>
  <c r="F40" i="6" s="1"/>
  <c r="D40" i="6"/>
  <c r="K40" i="6" s="1"/>
  <c r="H30" i="10"/>
  <c r="E30" i="6" s="1"/>
  <c r="L30" i="10"/>
  <c r="P30" i="10" s="1"/>
  <c r="O30" i="10"/>
  <c r="H31" i="10"/>
  <c r="E31" i="6" s="1"/>
  <c r="L31" i="10"/>
  <c r="P31" i="10" s="1"/>
  <c r="O31" i="10"/>
  <c r="H32" i="10"/>
  <c r="E32" i="6" s="1"/>
  <c r="L32" i="10"/>
  <c r="P32" i="10" s="1"/>
  <c r="O32" i="10"/>
  <c r="H33" i="10"/>
  <c r="E33" i="6" s="1"/>
  <c r="L33" i="10"/>
  <c r="P33" i="10" s="1"/>
  <c r="O33" i="10"/>
  <c r="H34" i="10"/>
  <c r="E34" i="6" s="1"/>
  <c r="L34" i="10"/>
  <c r="P34" i="10" s="1"/>
  <c r="O34" i="10"/>
  <c r="H35" i="10"/>
  <c r="E35" i="6" s="1"/>
  <c r="L35" i="10"/>
  <c r="P35" i="10" s="1"/>
  <c r="O35" i="10"/>
  <c r="H36" i="10"/>
  <c r="E36" i="6" s="1"/>
  <c r="L36" i="10"/>
  <c r="P36" i="10" s="1"/>
  <c r="O36" i="10"/>
  <c r="H37" i="10"/>
  <c r="E37" i="6" s="1"/>
  <c r="L37" i="10"/>
  <c r="P37" i="10" s="1"/>
  <c r="O37" i="10"/>
  <c r="H38" i="10"/>
  <c r="E38" i="6" s="1"/>
  <c r="L38" i="10"/>
  <c r="P38" i="10" s="1"/>
  <c r="O38" i="10"/>
  <c r="H39" i="10"/>
  <c r="E39" i="6" s="1"/>
  <c r="L39" i="10"/>
  <c r="P39" i="10" s="1"/>
  <c r="O39" i="10"/>
  <c r="H40" i="10"/>
  <c r="E40" i="6" s="1"/>
  <c r="L40" i="10"/>
  <c r="P40" i="10" s="1"/>
  <c r="O40" i="10"/>
  <c r="H6" i="10"/>
  <c r="H7" i="10"/>
  <c r="E7" i="6" s="1"/>
  <c r="H8" i="10"/>
  <c r="E8" i="6" s="1"/>
  <c r="H9" i="10"/>
  <c r="E9" i="6" s="1"/>
  <c r="H10" i="10"/>
  <c r="E10" i="6" s="1"/>
  <c r="H11" i="10"/>
  <c r="E11" i="6" s="1"/>
  <c r="H12" i="10"/>
  <c r="E12" i="6" s="1"/>
  <c r="H13" i="10"/>
  <c r="E13" i="6" s="1"/>
  <c r="F13" i="6" s="1"/>
  <c r="H13" i="6" s="1"/>
  <c r="H14" i="10"/>
  <c r="E14" i="6" s="1"/>
  <c r="H15" i="10"/>
  <c r="E15" i="6" s="1"/>
  <c r="H16" i="10"/>
  <c r="E16" i="6" s="1"/>
  <c r="H17" i="10"/>
  <c r="E17" i="6" s="1"/>
  <c r="H18" i="10"/>
  <c r="E18" i="6" s="1"/>
  <c r="H19" i="10"/>
  <c r="E19" i="6" s="1"/>
  <c r="H20" i="10"/>
  <c r="E20" i="6" s="1"/>
  <c r="H21" i="10"/>
  <c r="E21" i="6" s="1"/>
  <c r="H22" i="10"/>
  <c r="E22" i="6" s="1"/>
  <c r="H23" i="10"/>
  <c r="E23" i="6" s="1"/>
  <c r="H24" i="10"/>
  <c r="E24" i="6" s="1"/>
  <c r="H25" i="10"/>
  <c r="E25" i="6" s="1"/>
  <c r="H26" i="10"/>
  <c r="E26" i="6" s="1"/>
  <c r="H27" i="10"/>
  <c r="E27" i="6" s="1"/>
  <c r="H28" i="10"/>
  <c r="E28" i="6" s="1"/>
  <c r="H29" i="10"/>
  <c r="E29" i="6" s="1"/>
  <c r="I34" i="6" l="1"/>
  <c r="H34" i="6"/>
  <c r="K31" i="6"/>
  <c r="H31" i="6"/>
  <c r="M36" i="6"/>
  <c r="H36" i="6"/>
  <c r="H9" i="6"/>
  <c r="L40" i="6"/>
  <c r="L36" i="6"/>
  <c r="L32" i="6"/>
  <c r="K39" i="6"/>
  <c r="H39" i="6"/>
  <c r="H12" i="6"/>
  <c r="I38" i="6"/>
  <c r="H38" i="6"/>
  <c r="K36" i="6"/>
  <c r="I30" i="6"/>
  <c r="H30" i="6"/>
  <c r="M39" i="6"/>
  <c r="M31" i="6"/>
  <c r="M40" i="6"/>
  <c r="H40" i="6"/>
  <c r="K35" i="6"/>
  <c r="H35" i="6"/>
  <c r="J39" i="6"/>
  <c r="J35" i="6"/>
  <c r="J31" i="6"/>
  <c r="M32" i="6"/>
  <c r="H32" i="6"/>
  <c r="I39" i="6"/>
  <c r="I35" i="6"/>
  <c r="I31" i="6"/>
  <c r="K38" i="6"/>
  <c r="K34" i="6"/>
  <c r="K30" i="6"/>
  <c r="F10" i="6"/>
  <c r="H10" i="6" s="1"/>
  <c r="H35" i="7"/>
  <c r="J40" i="6"/>
  <c r="L37" i="6"/>
  <c r="J36" i="6"/>
  <c r="L33" i="6"/>
  <c r="J32" i="6"/>
  <c r="I40" i="6"/>
  <c r="M38" i="6"/>
  <c r="K37" i="6"/>
  <c r="I36" i="6"/>
  <c r="M34" i="6"/>
  <c r="K33" i="6"/>
  <c r="I32" i="6"/>
  <c r="M30" i="6"/>
  <c r="L38" i="6"/>
  <c r="J37" i="6"/>
  <c r="L34" i="6"/>
  <c r="J33" i="6"/>
  <c r="L30" i="6"/>
  <c r="L39" i="6"/>
  <c r="J38" i="6"/>
  <c r="L35" i="6"/>
  <c r="J34" i="6"/>
  <c r="L31" i="6"/>
  <c r="J30" i="6"/>
  <c r="J20" i="4"/>
  <c r="J18" i="4"/>
  <c r="J16" i="4"/>
  <c r="J14" i="4"/>
  <c r="J12" i="4"/>
  <c r="J10" i="4"/>
  <c r="J8" i="4"/>
  <c r="J6" i="4"/>
  <c r="D8" i="4"/>
  <c r="D12" i="4"/>
  <c r="D16" i="4"/>
  <c r="D20" i="4"/>
  <c r="D18" i="4"/>
  <c r="D14" i="4"/>
  <c r="D10" i="4"/>
  <c r="D6" i="4"/>
  <c r="H29" i="1" l="1"/>
  <c r="E6" i="6"/>
  <c r="I9" i="6"/>
  <c r="I10" i="6"/>
  <c r="I12" i="6"/>
  <c r="I13" i="6"/>
  <c r="I14" i="6"/>
  <c r="I15" i="6"/>
  <c r="I16" i="6"/>
  <c r="I17" i="6"/>
  <c r="I18" i="6"/>
  <c r="K19" i="6"/>
  <c r="I20" i="6"/>
  <c r="I21" i="6"/>
  <c r="I22" i="6"/>
  <c r="I23" i="6"/>
  <c r="I24" i="6"/>
  <c r="I25" i="6"/>
  <c r="I26" i="6"/>
  <c r="K27" i="6"/>
  <c r="I28" i="6"/>
  <c r="I29" i="6"/>
  <c r="D6" i="6"/>
  <c r="G4" i="2"/>
  <c r="H26" i="1" s="1"/>
  <c r="M14" i="6" l="1"/>
  <c r="M22" i="6"/>
  <c r="M21" i="6"/>
  <c r="M19" i="6"/>
  <c r="M18" i="6"/>
  <c r="M29" i="6"/>
  <c r="K29" i="6"/>
  <c r="M27" i="6"/>
  <c r="M11" i="6"/>
  <c r="K21" i="6"/>
  <c r="M26" i="6"/>
  <c r="K22" i="6"/>
  <c r="M28" i="6"/>
  <c r="M20" i="6"/>
  <c r="M12" i="6"/>
  <c r="M25" i="6"/>
  <c r="M17" i="6"/>
  <c r="M9" i="6"/>
  <c r="K14" i="6"/>
  <c r="M24" i="6"/>
  <c r="M16" i="6"/>
  <c r="M6" i="6"/>
  <c r="M23" i="6"/>
  <c r="M15" i="6"/>
  <c r="K28" i="6"/>
  <c r="K20" i="6"/>
  <c r="K12" i="6"/>
  <c r="K11" i="6"/>
  <c r="K26" i="6"/>
  <c r="K18" i="6"/>
  <c r="K25" i="6"/>
  <c r="K17" i="6"/>
  <c r="K9" i="6"/>
  <c r="K24" i="6"/>
  <c r="K16" i="6"/>
  <c r="K6" i="6"/>
  <c r="K23" i="6"/>
  <c r="K15" i="6"/>
  <c r="I27" i="6"/>
  <c r="I19" i="6"/>
  <c r="I11" i="6"/>
  <c r="L21" i="10" l="1"/>
  <c r="J21" i="6" s="1"/>
  <c r="L29" i="10"/>
  <c r="J29" i="6" s="1"/>
  <c r="O29" i="10"/>
  <c r="O22" i="10"/>
  <c r="O6" i="10"/>
  <c r="S21" i="10"/>
  <c r="K41" i="10"/>
  <c r="J41" i="10"/>
  <c r="N41" i="10"/>
  <c r="M41" i="10"/>
  <c r="L18" i="10"/>
  <c r="J18" i="6" s="1"/>
  <c r="O18" i="10"/>
  <c r="L19" i="10"/>
  <c r="J19" i="6" s="1"/>
  <c r="O19" i="10"/>
  <c r="L20" i="10"/>
  <c r="J20" i="6" s="1"/>
  <c r="O20" i="10"/>
  <c r="O21" i="10"/>
  <c r="L22" i="10"/>
  <c r="J22" i="6" s="1"/>
  <c r="L23" i="10"/>
  <c r="J23" i="6" s="1"/>
  <c r="O23" i="10"/>
  <c r="L24" i="10"/>
  <c r="J24" i="6" s="1"/>
  <c r="O24" i="10"/>
  <c r="L25" i="10"/>
  <c r="J25" i="6" s="1"/>
  <c r="O25" i="10"/>
  <c r="L26" i="10"/>
  <c r="J26" i="6" s="1"/>
  <c r="O26" i="10"/>
  <c r="L27" i="10"/>
  <c r="J27" i="6" s="1"/>
  <c r="O27" i="10"/>
  <c r="L28" i="10"/>
  <c r="J28" i="6" s="1"/>
  <c r="O28" i="10"/>
  <c r="C9" i="3"/>
  <c r="C6" i="6"/>
  <c r="F6" i="6" s="1"/>
  <c r="B6" i="6"/>
  <c r="O17" i="10"/>
  <c r="L17" i="10"/>
  <c r="J17" i="6" s="1"/>
  <c r="O16" i="10"/>
  <c r="L16" i="10"/>
  <c r="J16" i="6" s="1"/>
  <c r="O15" i="10"/>
  <c r="L15" i="10"/>
  <c r="J15" i="6" s="1"/>
  <c r="O14" i="10"/>
  <c r="L14" i="10"/>
  <c r="J14" i="6" s="1"/>
  <c r="O13" i="10"/>
  <c r="L13" i="10"/>
  <c r="O12" i="10"/>
  <c r="L12" i="10"/>
  <c r="J12" i="6" s="1"/>
  <c r="O11" i="10"/>
  <c r="L11" i="10"/>
  <c r="J11" i="6" s="1"/>
  <c r="O10" i="10"/>
  <c r="L10" i="10"/>
  <c r="O9" i="10"/>
  <c r="L9" i="10"/>
  <c r="J9" i="6" s="1"/>
  <c r="O8" i="10"/>
  <c r="L8" i="10"/>
  <c r="O7" i="10"/>
  <c r="L7" i="10"/>
  <c r="L6" i="10"/>
  <c r="J6" i="6" s="1"/>
  <c r="L20" i="4"/>
  <c r="K20" i="4"/>
  <c r="I20" i="4"/>
  <c r="L18" i="4"/>
  <c r="K18" i="4"/>
  <c r="I18" i="4"/>
  <c r="C18" i="4"/>
  <c r="L16" i="4"/>
  <c r="K16" i="4"/>
  <c r="I16" i="4"/>
  <c r="F16" i="4"/>
  <c r="E16" i="4"/>
  <c r="C16" i="4"/>
  <c r="L12" i="4"/>
  <c r="K12" i="4"/>
  <c r="I12" i="4"/>
  <c r="F12" i="4"/>
  <c r="E12" i="4"/>
  <c r="C12" i="4"/>
  <c r="L10" i="4"/>
  <c r="K10" i="4"/>
  <c r="I10" i="4"/>
  <c r="L8" i="4"/>
  <c r="K8" i="4"/>
  <c r="I8" i="4"/>
  <c r="F8" i="4"/>
  <c r="E8" i="4"/>
  <c r="C8" i="4"/>
  <c r="L6" i="4"/>
  <c r="K6" i="4"/>
  <c r="I6" i="4"/>
  <c r="F6" i="4"/>
  <c r="E6" i="4"/>
  <c r="C6" i="4"/>
  <c r="C10" i="4"/>
  <c r="C14" i="4"/>
  <c r="F14" i="4"/>
  <c r="I14" i="4"/>
  <c r="K14" i="4"/>
  <c r="E18" i="4"/>
  <c r="E20" i="4"/>
  <c r="C3" i="3"/>
  <c r="L14" i="4"/>
  <c r="C20" i="4"/>
  <c r="F18" i="4"/>
  <c r="E10" i="4"/>
  <c r="F20" i="4"/>
  <c r="F10" i="4"/>
  <c r="E14" i="4"/>
  <c r="C6" i="3"/>
  <c r="C8" i="3"/>
  <c r="C7" i="3"/>
  <c r="C5" i="3"/>
  <c r="C4" i="3"/>
  <c r="J13" i="6" l="1"/>
  <c r="K13" i="6"/>
  <c r="J10" i="6"/>
  <c r="K10" i="6"/>
  <c r="H8" i="4"/>
  <c r="J8" i="6"/>
  <c r="K8" i="6"/>
  <c r="J7" i="6"/>
  <c r="K7" i="6"/>
  <c r="H18" i="4"/>
  <c r="H16" i="4"/>
  <c r="N12" i="4"/>
  <c r="H6" i="4"/>
  <c r="H12" i="4"/>
  <c r="H10" i="4"/>
  <c r="H14" i="4"/>
  <c r="N18" i="4"/>
  <c r="N16" i="4"/>
  <c r="N6" i="4"/>
  <c r="N8" i="4"/>
  <c r="N10" i="4"/>
  <c r="N20" i="4"/>
  <c r="H20" i="4"/>
  <c r="N14" i="4"/>
  <c r="P11" i="10"/>
  <c r="L11" i="6" s="1"/>
  <c r="P6" i="10"/>
  <c r="L6" i="6" s="1"/>
  <c r="P26" i="10"/>
  <c r="L26" i="6" s="1"/>
  <c r="P19" i="10"/>
  <c r="L19" i="6" s="1"/>
  <c r="P29" i="10"/>
  <c r="L29" i="6" s="1"/>
  <c r="P8" i="10"/>
  <c r="P23" i="10"/>
  <c r="L23" i="6" s="1"/>
  <c r="P10" i="10"/>
  <c r="P13" i="10"/>
  <c r="P24" i="10"/>
  <c r="L24" i="6" s="1"/>
  <c r="P27" i="10"/>
  <c r="L27" i="6" s="1"/>
  <c r="P7" i="10"/>
  <c r="P9" i="10"/>
  <c r="L9" i="6" s="1"/>
  <c r="C41" i="6"/>
  <c r="P21" i="10"/>
  <c r="L21" i="6" s="1"/>
  <c r="P16" i="10"/>
  <c r="L16" i="6" s="1"/>
  <c r="P17" i="10"/>
  <c r="L17" i="6" s="1"/>
  <c r="O41" i="10"/>
  <c r="P25" i="10"/>
  <c r="L25" i="6" s="1"/>
  <c r="P22" i="10"/>
  <c r="L22" i="6" s="1"/>
  <c r="P18" i="10"/>
  <c r="L18" i="6" s="1"/>
  <c r="P14" i="10"/>
  <c r="L14" i="6" s="1"/>
  <c r="P15" i="10"/>
  <c r="L15" i="6" s="1"/>
  <c r="P28" i="10"/>
  <c r="L28" i="6" s="1"/>
  <c r="P20" i="10"/>
  <c r="L20" i="6" s="1"/>
  <c r="L41" i="10"/>
  <c r="P12" i="10"/>
  <c r="L12" i="6" s="1"/>
  <c r="L13" i="6" l="1"/>
  <c r="M13" i="6"/>
  <c r="L10" i="6"/>
  <c r="M10" i="6"/>
  <c r="L8" i="6"/>
  <c r="M8" i="6"/>
  <c r="L7" i="6"/>
  <c r="M7" i="6"/>
  <c r="I8" i="6"/>
  <c r="I7" i="6"/>
  <c r="H6" i="6"/>
  <c r="I6" i="6"/>
  <c r="J41" i="6"/>
  <c r="K41" i="6"/>
  <c r="P41" i="10"/>
  <c r="F41" i="6"/>
  <c r="H27" i="1" s="1"/>
  <c r="H28" i="1" s="1"/>
  <c r="N30" i="6" l="1"/>
  <c r="N31" i="6"/>
  <c r="N28" i="6"/>
  <c r="N27" i="6"/>
  <c r="N14" i="6"/>
  <c r="N8" i="6"/>
  <c r="N39" i="6"/>
  <c r="N36" i="6"/>
  <c r="N9" i="6"/>
  <c r="N13" i="6"/>
  <c r="N33" i="6"/>
  <c r="N21" i="6"/>
  <c r="N35" i="6"/>
  <c r="N32" i="6"/>
  <c r="N10" i="6"/>
  <c r="O40" i="6"/>
  <c r="O7" i="6"/>
  <c r="O38" i="6"/>
  <c r="O35" i="6"/>
  <c r="O25" i="6"/>
  <c r="O32" i="6"/>
  <c r="O30" i="6"/>
  <c r="O37" i="6"/>
  <c r="O19" i="6"/>
  <c r="O17" i="6"/>
  <c r="O24" i="6"/>
  <c r="O14" i="6"/>
  <c r="O36" i="6"/>
  <c r="O13" i="6"/>
  <c r="O9" i="6"/>
  <c r="O16" i="6"/>
  <c r="O29" i="6"/>
  <c r="O28" i="6"/>
  <c r="O34" i="6"/>
  <c r="O6" i="6"/>
  <c r="O39" i="6"/>
  <c r="O20" i="6"/>
  <c r="O26" i="6"/>
  <c r="O27" i="6"/>
  <c r="O31" i="6"/>
  <c r="O22" i="6"/>
  <c r="O12" i="6"/>
  <c r="O18" i="6"/>
  <c r="O23" i="6"/>
  <c r="O10" i="6"/>
  <c r="O15" i="6"/>
  <c r="O21" i="6"/>
  <c r="O11" i="6"/>
  <c r="O33" i="6"/>
  <c r="N29" i="6"/>
  <c r="N22" i="6"/>
  <c r="N17" i="6"/>
  <c r="N26" i="6"/>
  <c r="N38" i="6"/>
  <c r="N34" i="6"/>
  <c r="O8" i="6"/>
  <c r="N25" i="6"/>
  <c r="N40" i="6"/>
  <c r="N20" i="6"/>
  <c r="N15" i="6"/>
  <c r="N19" i="6"/>
  <c r="N37" i="6"/>
  <c r="N24" i="6"/>
  <c r="N7" i="6"/>
  <c r="N18" i="6"/>
  <c r="N11" i="6"/>
  <c r="N12" i="6"/>
  <c r="N6" i="6"/>
  <c r="N23" i="6"/>
  <c r="N16" i="6"/>
  <c r="I57" i="9"/>
  <c r="H41" i="6"/>
  <c r="E44" i="6" s="1"/>
  <c r="E46" i="6" s="1"/>
  <c r="C15" i="3" s="1"/>
  <c r="I41" i="6"/>
  <c r="E45" i="6" s="1"/>
  <c r="E47" i="6" s="1"/>
  <c r="C15" i="7" s="1"/>
  <c r="L41" i="6"/>
  <c r="M41" i="6"/>
  <c r="O42" i="6"/>
  <c r="N42" i="6"/>
  <c r="C10" i="7" l="1" a="1"/>
  <c r="C10" i="7" s="1"/>
  <c r="C10" i="3" a="1"/>
  <c r="C10" i="3" s="1"/>
  <c r="C13" i="3" s="1"/>
  <c r="N41" i="6"/>
  <c r="O41" i="6"/>
  <c r="D35" i="7" l="1"/>
  <c r="C12" i="7"/>
  <c r="C14" i="7" s="1"/>
  <c r="D35" i="3"/>
  <c r="C12" i="3"/>
  <c r="E23" i="3"/>
  <c r="E27" i="3"/>
  <c r="E31" i="3"/>
  <c r="D20" i="3"/>
  <c r="D24" i="3"/>
  <c r="D28" i="3"/>
  <c r="D32" i="3"/>
  <c r="D34" i="3"/>
  <c r="E35" i="3"/>
  <c r="E24" i="3"/>
  <c r="E28" i="3"/>
  <c r="E32" i="3"/>
  <c r="D26" i="3"/>
  <c r="D21" i="3"/>
  <c r="D25" i="3"/>
  <c r="D29" i="3"/>
  <c r="D33" i="3"/>
  <c r="E21" i="3"/>
  <c r="E25" i="3"/>
  <c r="E29" i="3"/>
  <c r="E33" i="3"/>
  <c r="D30" i="3"/>
  <c r="E22" i="3"/>
  <c r="E26" i="3"/>
  <c r="E30" i="3"/>
  <c r="E34" i="3"/>
  <c r="D23" i="3"/>
  <c r="D27" i="3"/>
  <c r="D31" i="3"/>
  <c r="E20" i="3"/>
  <c r="D22" i="3"/>
  <c r="E26" i="7"/>
  <c r="E34" i="7"/>
  <c r="D28" i="7"/>
  <c r="D21" i="7"/>
  <c r="D22" i="7"/>
  <c r="D33" i="7"/>
  <c r="E20" i="7"/>
  <c r="E31" i="7"/>
  <c r="E28" i="7"/>
  <c r="E21" i="7"/>
  <c r="D30" i="7"/>
  <c r="D23" i="7"/>
  <c r="E30" i="7"/>
  <c r="D32" i="7"/>
  <c r="D25" i="7"/>
  <c r="E29" i="7"/>
  <c r="E22" i="7"/>
  <c r="D31" i="7"/>
  <c r="D24" i="7"/>
  <c r="E23" i="7"/>
  <c r="E24" i="7"/>
  <c r="E32" i="7"/>
  <c r="E25" i="7"/>
  <c r="D34" i="7"/>
  <c r="D27" i="7"/>
  <c r="E33" i="7"/>
  <c r="D20" i="7"/>
  <c r="E27" i="7"/>
  <c r="D29" i="7"/>
  <c r="D26" i="7"/>
  <c r="E35" i="7"/>
  <c r="C11" i="7"/>
  <c r="C11" i="3"/>
  <c r="L27" i="7" l="1"/>
  <c r="M27" i="7" s="1"/>
  <c r="N27" i="7" s="1"/>
  <c r="O27" i="7" s="1"/>
  <c r="L30" i="7"/>
  <c r="M30" i="7" s="1"/>
  <c r="N30" i="7" s="1"/>
  <c r="O30" i="7" s="1"/>
  <c r="L31" i="7"/>
  <c r="L33" i="7"/>
  <c r="L32" i="7"/>
  <c r="M32" i="7" s="1"/>
  <c r="N32" i="7" s="1"/>
  <c r="O32" i="7" s="1"/>
  <c r="L34" i="7"/>
  <c r="M34" i="7" s="1"/>
  <c r="N34" i="7" s="1"/>
  <c r="O34" i="7" s="1"/>
  <c r="L28" i="7"/>
  <c r="M28" i="7" s="1"/>
  <c r="N28" i="7" s="1"/>
  <c r="O28" i="7" s="1"/>
  <c r="L29" i="7"/>
  <c r="M29" i="7" s="1"/>
  <c r="N29" i="7" s="1"/>
  <c r="O29" i="7" s="1"/>
  <c r="L35" i="7"/>
  <c r="H27" i="7"/>
  <c r="H24" i="7"/>
  <c r="L24" i="7"/>
  <c r="M24" i="7" s="1"/>
  <c r="N24" i="7" s="1"/>
  <c r="O24" i="7" s="1"/>
  <c r="H25" i="3"/>
  <c r="H23" i="7"/>
  <c r="L23" i="7"/>
  <c r="H35" i="3"/>
  <c r="H23" i="3"/>
  <c r="H24" i="3"/>
  <c r="L22" i="7"/>
  <c r="M22" i="7" s="1"/>
  <c r="N22" i="7" s="1"/>
  <c r="O22" i="7" s="1"/>
  <c r="H26" i="7"/>
  <c r="L26" i="7"/>
  <c r="M26" i="7" s="1"/>
  <c r="N26" i="7" s="1"/>
  <c r="O26" i="7" s="1"/>
  <c r="H26" i="3"/>
  <c r="L25" i="7"/>
  <c r="H21" i="3"/>
  <c r="H21" i="7"/>
  <c r="L21" i="7"/>
  <c r="H22" i="3"/>
  <c r="H20" i="3"/>
  <c r="L20" i="7"/>
  <c r="C14" i="3"/>
  <c r="X24" i="3" s="1"/>
  <c r="Y24" i="3" s="1"/>
  <c r="P24" i="3"/>
  <c r="H22" i="7"/>
  <c r="G27" i="7"/>
  <c r="I27" i="7" s="1"/>
  <c r="J27" i="7" s="1"/>
  <c r="K27" i="7" s="1"/>
  <c r="F33" i="3"/>
  <c r="H33" i="3"/>
  <c r="F29" i="3"/>
  <c r="H29" i="3"/>
  <c r="F32" i="3"/>
  <c r="H32" i="3"/>
  <c r="H25" i="7"/>
  <c r="F28" i="3"/>
  <c r="H28" i="3"/>
  <c r="F31" i="3"/>
  <c r="H31" i="3"/>
  <c r="F34" i="3"/>
  <c r="H34" i="3"/>
  <c r="F27" i="3"/>
  <c r="H27" i="3"/>
  <c r="H20" i="7"/>
  <c r="F30" i="3"/>
  <c r="H30" i="3"/>
  <c r="M31" i="7"/>
  <c r="N31" i="7" s="1"/>
  <c r="O31" i="7" s="1"/>
  <c r="M33" i="7"/>
  <c r="N33" i="7" s="1"/>
  <c r="O33" i="7" s="1"/>
  <c r="H32" i="7"/>
  <c r="H30" i="7"/>
  <c r="X21" i="7"/>
  <c r="Y21" i="7" s="1"/>
  <c r="X29" i="7"/>
  <c r="Y29" i="7" s="1"/>
  <c r="T22" i="7" a="1"/>
  <c r="T22" i="7" s="1"/>
  <c r="U22" i="7" s="1"/>
  <c r="T30" i="7" a="1"/>
  <c r="T30" i="7" s="1"/>
  <c r="U30" i="7" s="1"/>
  <c r="P23" i="7"/>
  <c r="Q23" i="7" s="1"/>
  <c r="R23" i="7" s="1"/>
  <c r="S23" i="7" s="1"/>
  <c r="P31" i="7"/>
  <c r="Q31" i="7" s="1"/>
  <c r="R31" i="7" s="1"/>
  <c r="S31" i="7" s="1"/>
  <c r="X26" i="7"/>
  <c r="Y26" i="7" s="1"/>
  <c r="T27" i="7" a="1"/>
  <c r="T27" i="7" s="1"/>
  <c r="U27" i="7" s="1"/>
  <c r="P28" i="7"/>
  <c r="Q28" i="7" s="1"/>
  <c r="R28" i="7" s="1"/>
  <c r="S28" i="7" s="1"/>
  <c r="X27" i="7"/>
  <c r="Y27" i="7" s="1"/>
  <c r="P21" i="7"/>
  <c r="Q21" i="7" s="1"/>
  <c r="R21" i="7" s="1"/>
  <c r="S21" i="7" s="1"/>
  <c r="X28" i="7"/>
  <c r="Y28" i="7" s="1"/>
  <c r="P30" i="7"/>
  <c r="Q30" i="7" s="1"/>
  <c r="R30" i="7" s="1"/>
  <c r="S30" i="7" s="1"/>
  <c r="X22" i="7"/>
  <c r="Y22" i="7" s="1"/>
  <c r="X30" i="7"/>
  <c r="Y30" i="7" s="1"/>
  <c r="T23" i="7" a="1"/>
  <c r="T23" i="7" s="1"/>
  <c r="U23" i="7" s="1"/>
  <c r="T31" i="7" a="1"/>
  <c r="T31" i="7" s="1"/>
  <c r="U31" i="7" s="1"/>
  <c r="P24" i="7"/>
  <c r="P32" i="7"/>
  <c r="Q32" i="7" s="1"/>
  <c r="R32" i="7" s="1"/>
  <c r="S32" i="7" s="1"/>
  <c r="T21" i="7" a="1"/>
  <c r="T21" i="7" s="1"/>
  <c r="U21" i="7" s="1"/>
  <c r="P20" i="7"/>
  <c r="Q20" i="7" s="1"/>
  <c r="X23" i="7"/>
  <c r="Y23" i="7" s="1"/>
  <c r="X31" i="7"/>
  <c r="Y31" i="7" s="1"/>
  <c r="T24" i="7" a="1"/>
  <c r="T24" i="7" s="1"/>
  <c r="U24" i="7" s="1"/>
  <c r="T32" i="7" a="1"/>
  <c r="T32" i="7" s="1"/>
  <c r="U32" i="7" s="1"/>
  <c r="P25" i="7"/>
  <c r="Q25" i="7" s="1"/>
  <c r="R25" i="7" s="1"/>
  <c r="S25" i="7" s="1"/>
  <c r="P33" i="7"/>
  <c r="Q33" i="7" s="1"/>
  <c r="R33" i="7" s="1"/>
  <c r="S33" i="7" s="1"/>
  <c r="X35" i="7"/>
  <c r="X24" i="7"/>
  <c r="Y24" i="7" s="1"/>
  <c r="X32" i="7"/>
  <c r="Y32" i="7" s="1"/>
  <c r="T25" i="7" a="1"/>
  <c r="T25" i="7" s="1"/>
  <c r="U25" i="7" s="1"/>
  <c r="T33" i="7" a="1"/>
  <c r="T33" i="7" s="1"/>
  <c r="U33" i="7" s="1"/>
  <c r="P26" i="7"/>
  <c r="P34" i="7"/>
  <c r="Q34" i="7" s="1"/>
  <c r="R34" i="7" s="1"/>
  <c r="S34" i="7" s="1"/>
  <c r="T35" i="7" a="1"/>
  <c r="T35" i="7" s="1"/>
  <c r="P22" i="7"/>
  <c r="X25" i="7"/>
  <c r="Y25" i="7" s="1"/>
  <c r="X33" i="7"/>
  <c r="Y33" i="7" s="1"/>
  <c r="T26" i="7" a="1"/>
  <c r="T26" i="7" s="1"/>
  <c r="U26" i="7" s="1"/>
  <c r="T34" i="7" a="1"/>
  <c r="T34" i="7" s="1"/>
  <c r="U34" i="7" s="1"/>
  <c r="P27" i="7"/>
  <c r="Q27" i="7" s="1"/>
  <c r="R27" i="7" s="1"/>
  <c r="S27" i="7" s="1"/>
  <c r="P35" i="7"/>
  <c r="X34" i="7"/>
  <c r="Y34" i="7" s="1"/>
  <c r="T28" i="7" a="1"/>
  <c r="T28" i="7" s="1"/>
  <c r="U28" i="7" s="1"/>
  <c r="P29" i="7"/>
  <c r="Q29" i="7" s="1"/>
  <c r="R29" i="7" s="1"/>
  <c r="S29" i="7" s="1"/>
  <c r="T29" i="7" a="1"/>
  <c r="T29" i="7" s="1"/>
  <c r="U29" i="7" s="1"/>
  <c r="T20" i="7" a="1"/>
  <c r="T20" i="7" s="1"/>
  <c r="U20" i="7" s="1"/>
  <c r="X20" i="7"/>
  <c r="Y20" i="7" s="1"/>
  <c r="C16" i="7"/>
  <c r="F32" i="7" s="1"/>
  <c r="H34" i="7"/>
  <c r="H31" i="7"/>
  <c r="H33" i="7"/>
  <c r="H28" i="7"/>
  <c r="H29" i="7"/>
  <c r="G21" i="7"/>
  <c r="I21" i="7" s="1"/>
  <c r="J21" i="7" s="1"/>
  <c r="K21" i="7" s="1"/>
  <c r="G29" i="7"/>
  <c r="I29" i="7" s="1"/>
  <c r="J29" i="7" s="1"/>
  <c r="K29" i="7" s="1"/>
  <c r="G28" i="7"/>
  <c r="I28" i="7" s="1"/>
  <c r="J28" i="7" s="1"/>
  <c r="K28" i="7" s="1"/>
  <c r="G22" i="7"/>
  <c r="G30" i="7"/>
  <c r="I30" i="7" s="1"/>
  <c r="J30" i="7" s="1"/>
  <c r="K30" i="7" s="1"/>
  <c r="G23" i="7"/>
  <c r="I23" i="7" s="1"/>
  <c r="J23" i="7" s="1"/>
  <c r="K23" i="7" s="1"/>
  <c r="G31" i="7"/>
  <c r="I31" i="7" s="1"/>
  <c r="J31" i="7" s="1"/>
  <c r="K31" i="7" s="1"/>
  <c r="G20" i="7"/>
  <c r="I20" i="7" s="1"/>
  <c r="G24" i="7"/>
  <c r="G32" i="7"/>
  <c r="I32" i="7" s="1"/>
  <c r="J32" i="7" s="1"/>
  <c r="K32" i="7" s="1"/>
  <c r="G25" i="7"/>
  <c r="I25" i="7" s="1"/>
  <c r="J25" i="7" s="1"/>
  <c r="K25" i="7" s="1"/>
  <c r="G33" i="7"/>
  <c r="I33" i="7" s="1"/>
  <c r="J33" i="7" s="1"/>
  <c r="K33" i="7" s="1"/>
  <c r="G26" i="7"/>
  <c r="G34" i="7"/>
  <c r="I34" i="7" s="1"/>
  <c r="J34" i="7" s="1"/>
  <c r="K34" i="7" s="1"/>
  <c r="G35" i="7"/>
  <c r="F35" i="7"/>
  <c r="L35" i="3" l="1"/>
  <c r="L22" i="3"/>
  <c r="M22" i="3" s="1"/>
  <c r="N22" i="3" s="1"/>
  <c r="O22" i="3" s="1"/>
  <c r="Z32" i="7"/>
  <c r="AA32" i="7" s="1"/>
  <c r="L27" i="3"/>
  <c r="L28" i="3"/>
  <c r="L30" i="3"/>
  <c r="L33" i="3"/>
  <c r="M33" i="3" s="1"/>
  <c r="N33" i="3" s="1"/>
  <c r="O33" i="3" s="1"/>
  <c r="L29" i="3"/>
  <c r="M29" i="3" s="1"/>
  <c r="N29" i="3" s="1"/>
  <c r="O29" i="3" s="1"/>
  <c r="L31" i="3"/>
  <c r="M31" i="3" s="1"/>
  <c r="N31" i="3" s="1"/>
  <c r="O31" i="3" s="1"/>
  <c r="L32" i="3"/>
  <c r="M32" i="3" s="1"/>
  <c r="N32" i="3" s="1"/>
  <c r="O32" i="3" s="1"/>
  <c r="L34" i="3"/>
  <c r="L21" i="3"/>
  <c r="L24" i="3"/>
  <c r="L25" i="3"/>
  <c r="L20" i="3"/>
  <c r="L23" i="3"/>
  <c r="L26" i="3"/>
  <c r="M26" i="3" s="1"/>
  <c r="N26" i="3" s="1"/>
  <c r="O26" i="3" s="1"/>
  <c r="V32" i="7"/>
  <c r="W32" i="7" s="1"/>
  <c r="V31" i="7"/>
  <c r="W31" i="7" s="1"/>
  <c r="V30" i="7"/>
  <c r="W30" i="7" s="1"/>
  <c r="V27" i="7"/>
  <c r="W27" i="7" s="1"/>
  <c r="P30" i="3"/>
  <c r="Q30" i="3" s="1"/>
  <c r="Z34" i="7"/>
  <c r="AA34" i="7" s="1"/>
  <c r="Z31" i="7"/>
  <c r="AA31" i="7" s="1"/>
  <c r="Z30" i="7"/>
  <c r="AA30" i="7" s="1"/>
  <c r="G26" i="3"/>
  <c r="G30" i="3"/>
  <c r="I30" i="3" s="1"/>
  <c r="J30" i="3" s="1"/>
  <c r="K30" i="3" s="1"/>
  <c r="G32" i="3"/>
  <c r="I32" i="3" s="1"/>
  <c r="J32" i="3" s="1"/>
  <c r="K32" i="3" s="1"/>
  <c r="X26" i="3"/>
  <c r="Y26" i="3" s="1"/>
  <c r="T20" i="3" a="1"/>
  <c r="T20" i="3" s="1"/>
  <c r="U20" i="3" s="1"/>
  <c r="T29" i="3" a="1"/>
  <c r="T29" i="3" s="1"/>
  <c r="X20" i="3"/>
  <c r="Y20" i="3" s="1"/>
  <c r="X22" i="3"/>
  <c r="Y22" i="3" s="1"/>
  <c r="X21" i="3"/>
  <c r="Y21" i="3" s="1"/>
  <c r="T22" i="3" a="1"/>
  <c r="T22" i="3" s="1"/>
  <c r="U22" i="3" s="1"/>
  <c r="P35" i="3"/>
  <c r="G31" i="3"/>
  <c r="I31" i="3" s="1"/>
  <c r="J31" i="3" s="1"/>
  <c r="K31" i="3" s="1"/>
  <c r="T30" i="3" a="1"/>
  <c r="T30" i="3" s="1"/>
  <c r="P23" i="3"/>
  <c r="Q23" i="3" s="1"/>
  <c r="R23" i="3" s="1"/>
  <c r="S23" i="3" s="1"/>
  <c r="T35" i="3" a="1"/>
  <c r="T35" i="3" s="1"/>
  <c r="X27" i="3"/>
  <c r="G21" i="3"/>
  <c r="I21" i="3" s="1"/>
  <c r="J21" i="3" s="1"/>
  <c r="K21" i="3" s="1"/>
  <c r="X28" i="3"/>
  <c r="C16" i="3"/>
  <c r="G24" i="3"/>
  <c r="P33" i="3"/>
  <c r="Q33" i="3" s="1"/>
  <c r="G35" i="3"/>
  <c r="G33" i="3"/>
  <c r="I33" i="3" s="1"/>
  <c r="J33" i="3" s="1"/>
  <c r="K33" i="3" s="1"/>
  <c r="T26" i="3" a="1"/>
  <c r="T26" i="3" s="1"/>
  <c r="U26" i="3" s="1"/>
  <c r="G22" i="3"/>
  <c r="X33" i="3"/>
  <c r="G28" i="3"/>
  <c r="I28" i="3" s="1"/>
  <c r="J28" i="3" s="1"/>
  <c r="K28" i="3" s="1"/>
  <c r="P21" i="3"/>
  <c r="Q21" i="3" s="1"/>
  <c r="R21" i="3" s="1"/>
  <c r="S21" i="3" s="1"/>
  <c r="T24" i="3" a="1"/>
  <c r="T24" i="3" s="1"/>
  <c r="U24" i="3" s="1"/>
  <c r="P22" i="3"/>
  <c r="T34" i="3" a="1"/>
  <c r="T34" i="3" s="1"/>
  <c r="G34" i="3"/>
  <c r="I34" i="3" s="1"/>
  <c r="J34" i="3" s="1"/>
  <c r="K34" i="3" s="1"/>
  <c r="P31" i="3"/>
  <c r="Q31" i="3" s="1"/>
  <c r="R31" i="3" s="1"/>
  <c r="S31" i="3" s="1"/>
  <c r="T23" i="3" a="1"/>
  <c r="T23" i="3" s="1"/>
  <c r="U23" i="3" s="1"/>
  <c r="X23" i="3"/>
  <c r="Y23" i="3" s="1"/>
  <c r="X32" i="3"/>
  <c r="P25" i="3"/>
  <c r="Q25" i="3" s="1"/>
  <c r="R25" i="3" s="1"/>
  <c r="S25" i="3" s="1"/>
  <c r="X29" i="3"/>
  <c r="X34" i="3"/>
  <c r="G20" i="3"/>
  <c r="I20" i="3" s="1"/>
  <c r="J20" i="3" s="1"/>
  <c r="K20" i="3" s="1"/>
  <c r="X30" i="3"/>
  <c r="P27" i="3"/>
  <c r="Q27" i="3" s="1"/>
  <c r="R27" i="3" s="1"/>
  <c r="S27" i="3" s="1"/>
  <c r="G27" i="3"/>
  <c r="I27" i="3" s="1"/>
  <c r="J27" i="3" s="1"/>
  <c r="K27" i="3" s="1"/>
  <c r="T21" i="3" a="1"/>
  <c r="T21" i="3" s="1"/>
  <c r="U21" i="3" s="1"/>
  <c r="X31" i="3"/>
  <c r="M30" i="3"/>
  <c r="N30" i="3" s="1"/>
  <c r="O30" i="3" s="1"/>
  <c r="P32" i="3"/>
  <c r="Q32" i="3" s="1"/>
  <c r="R32" i="3" s="1"/>
  <c r="S32" i="3" s="1"/>
  <c r="T33" i="3" a="1"/>
  <c r="T33" i="3" s="1"/>
  <c r="T32" i="3" a="1"/>
  <c r="T32" i="3" s="1"/>
  <c r="T25" i="3" a="1"/>
  <c r="T25" i="3" s="1"/>
  <c r="U25" i="3" s="1"/>
  <c r="G23" i="3"/>
  <c r="I23" i="3" s="1"/>
  <c r="J23" i="3" s="1"/>
  <c r="K23" i="3" s="1"/>
  <c r="M28" i="3"/>
  <c r="N28" i="3" s="1"/>
  <c r="O28" i="3" s="1"/>
  <c r="P34" i="3"/>
  <c r="Q34" i="3" s="1"/>
  <c r="R34" i="3" s="1"/>
  <c r="S34" i="3" s="1"/>
  <c r="G29" i="3"/>
  <c r="I29" i="3" s="1"/>
  <c r="J29" i="3" s="1"/>
  <c r="K29" i="3" s="1"/>
  <c r="P26" i="3"/>
  <c r="M34" i="3"/>
  <c r="N34" i="3" s="1"/>
  <c r="O34" i="3" s="1"/>
  <c r="X25" i="3"/>
  <c r="Y25" i="3" s="1"/>
  <c r="P20" i="3"/>
  <c r="Q20" i="3" s="1"/>
  <c r="R20" i="3" s="1"/>
  <c r="S20" i="3" s="1"/>
  <c r="P28" i="3"/>
  <c r="Q28" i="3" s="1"/>
  <c r="R28" i="3" s="1"/>
  <c r="S28" i="3" s="1"/>
  <c r="T28" i="3" a="1"/>
  <c r="T28" i="3" s="1"/>
  <c r="T31" i="3" a="1"/>
  <c r="T31" i="3" s="1"/>
  <c r="T27" i="3" a="1"/>
  <c r="T27" i="3" s="1"/>
  <c r="M24" i="3"/>
  <c r="N24" i="3" s="1"/>
  <c r="O24" i="3" s="1"/>
  <c r="P29" i="3"/>
  <c r="Q29" i="3" s="1"/>
  <c r="R29" i="3" s="1"/>
  <c r="S29" i="3" s="1"/>
  <c r="G25" i="3"/>
  <c r="I25" i="3" s="1"/>
  <c r="J25" i="3" s="1"/>
  <c r="K25" i="3" s="1"/>
  <c r="M27" i="3"/>
  <c r="N27" i="3" s="1"/>
  <c r="O27" i="3" s="1"/>
  <c r="X35" i="3"/>
  <c r="F24" i="7"/>
  <c r="V24" i="7" s="1"/>
  <c r="W24" i="7" s="1"/>
  <c r="F20" i="7"/>
  <c r="M20" i="7" s="1"/>
  <c r="F25" i="7"/>
  <c r="M25" i="7" s="1"/>
  <c r="N25" i="7" s="1"/>
  <c r="O25" i="7" s="1"/>
  <c r="F21" i="7"/>
  <c r="V21" i="7" s="1"/>
  <c r="W21" i="7" s="1"/>
  <c r="F23" i="7"/>
  <c r="M23" i="7" s="1"/>
  <c r="N23" i="7" s="1"/>
  <c r="O23" i="7" s="1"/>
  <c r="F26" i="7"/>
  <c r="V26" i="7" s="1"/>
  <c r="W26" i="7" s="1"/>
  <c r="F22" i="7"/>
  <c r="Z22" i="7" s="1"/>
  <c r="AA22" i="7" s="1"/>
  <c r="F33" i="7"/>
  <c r="Z33" i="7" s="1"/>
  <c r="AA33" i="7" s="1"/>
  <c r="F30" i="7"/>
  <c r="F29" i="7"/>
  <c r="V29" i="7" s="1"/>
  <c r="W29" i="7" s="1"/>
  <c r="F28" i="7"/>
  <c r="Z28" i="7" s="1"/>
  <c r="AA28" i="7" s="1"/>
  <c r="F31" i="7"/>
  <c r="F27" i="7"/>
  <c r="Z27" i="7" s="1"/>
  <c r="AA27" i="7" s="1"/>
  <c r="F34" i="7"/>
  <c r="V34" i="7" s="1"/>
  <c r="W34" i="7" s="1"/>
  <c r="R20" i="7"/>
  <c r="S20" i="7" s="1"/>
  <c r="J20" i="7"/>
  <c r="K20" i="7" s="1"/>
  <c r="R30" i="3"/>
  <c r="S30" i="3" s="1"/>
  <c r="R33" i="3"/>
  <c r="S33" i="3" s="1"/>
  <c r="U31" i="3" l="1"/>
  <c r="V31" i="3" s="1"/>
  <c r="W31" i="3" s="1"/>
  <c r="Y34" i="3"/>
  <c r="Z34" i="3" s="1"/>
  <c r="AA34" i="3" s="1"/>
  <c r="U28" i="3"/>
  <c r="V28" i="3" s="1"/>
  <c r="W28" i="3" s="1"/>
  <c r="U30" i="3"/>
  <c r="V30" i="3" s="1"/>
  <c r="W30" i="3" s="1"/>
  <c r="U29" i="3"/>
  <c r="V29" i="3" s="1"/>
  <c r="W29" i="3" s="1"/>
  <c r="Y32" i="3"/>
  <c r="Z32" i="3" s="1"/>
  <c r="AA32" i="3" s="1"/>
  <c r="U32" i="3"/>
  <c r="V32" i="3" s="1"/>
  <c r="W32" i="3" s="1"/>
  <c r="Y30" i="3"/>
  <c r="Z30" i="3" s="1"/>
  <c r="AA30" i="3" s="1"/>
  <c r="U33" i="3"/>
  <c r="V33" i="3" s="1"/>
  <c r="W33" i="3" s="1"/>
  <c r="Y33" i="3"/>
  <c r="Z33" i="3" s="1"/>
  <c r="AA33" i="3" s="1"/>
  <c r="Y28" i="3"/>
  <c r="Z28" i="3" s="1"/>
  <c r="AA28" i="3" s="1"/>
  <c r="U27" i="3"/>
  <c r="V27" i="3" s="1"/>
  <c r="W27" i="3" s="1"/>
  <c r="U34" i="3"/>
  <c r="V34" i="3" s="1"/>
  <c r="W34" i="3" s="1"/>
  <c r="Y27" i="3"/>
  <c r="Z27" i="3" s="1"/>
  <c r="AA27" i="3" s="1"/>
  <c r="Y31" i="3"/>
  <c r="Z31" i="3" s="1"/>
  <c r="AA31" i="3" s="1"/>
  <c r="Y29" i="3"/>
  <c r="Z29" i="3" s="1"/>
  <c r="AA29" i="3" s="1"/>
  <c r="V28" i="7"/>
  <c r="W28" i="7" s="1"/>
  <c r="Z29" i="7"/>
  <c r="AA29" i="7" s="1"/>
  <c r="V33" i="7"/>
  <c r="W33" i="7" s="1"/>
  <c r="F23" i="3"/>
  <c r="Z23" i="3" s="1"/>
  <c r="AA23" i="3" s="1"/>
  <c r="F26" i="3"/>
  <c r="Q26" i="3" s="1"/>
  <c r="R26" i="3" s="1"/>
  <c r="S26" i="3" s="1"/>
  <c r="F35" i="3"/>
  <c r="F20" i="3"/>
  <c r="F21" i="3"/>
  <c r="Z21" i="3" s="1"/>
  <c r="AA21" i="3" s="1"/>
  <c r="F25" i="3"/>
  <c r="F22" i="3"/>
  <c r="F24" i="3"/>
  <c r="I24" i="3" s="1"/>
  <c r="J24" i="3" s="1"/>
  <c r="K24" i="3" s="1"/>
  <c r="V20" i="7"/>
  <c r="W20" i="7" s="1"/>
  <c r="Z20" i="7"/>
  <c r="AA20" i="7" s="1"/>
  <c r="Z23" i="7"/>
  <c r="AA23" i="7" s="1"/>
  <c r="V23" i="7"/>
  <c r="W23" i="7" s="1"/>
  <c r="Q26" i="7"/>
  <c r="R26" i="7" s="1"/>
  <c r="S26" i="7" s="1"/>
  <c r="I24" i="7"/>
  <c r="J24" i="7" s="1"/>
  <c r="K24" i="7" s="1"/>
  <c r="Z24" i="7"/>
  <c r="AA24" i="7" s="1"/>
  <c r="Z21" i="7"/>
  <c r="AA21" i="7" s="1"/>
  <c r="V22" i="7"/>
  <c r="W22" i="7" s="1"/>
  <c r="I22" i="7"/>
  <c r="J22" i="7" s="1"/>
  <c r="K22" i="7" s="1"/>
  <c r="Q22" i="7"/>
  <c r="R22" i="7" s="1"/>
  <c r="S22" i="7" s="1"/>
  <c r="M21" i="7"/>
  <c r="N21" i="7" s="1"/>
  <c r="O21" i="7" s="1"/>
  <c r="Z25" i="7"/>
  <c r="AA25" i="7" s="1"/>
  <c r="Z26" i="7"/>
  <c r="AA26" i="7" s="1"/>
  <c r="I26" i="7"/>
  <c r="J26" i="7" s="1"/>
  <c r="K26" i="7" s="1"/>
  <c r="V25" i="7"/>
  <c r="W25" i="7" s="1"/>
  <c r="Q24" i="7"/>
  <c r="R24" i="7" s="1"/>
  <c r="S24" i="7" s="1"/>
  <c r="N20" i="7"/>
  <c r="O20" i="7" s="1"/>
  <c r="V26" i="3" l="1"/>
  <c r="W26" i="3" s="1"/>
  <c r="V23" i="3"/>
  <c r="W23" i="3" s="1"/>
  <c r="V25" i="3"/>
  <c r="W25" i="3" s="1"/>
  <c r="M25" i="3"/>
  <c r="N25" i="3" s="1"/>
  <c r="O25" i="3" s="1"/>
  <c r="M20" i="3"/>
  <c r="M23" i="3"/>
  <c r="N23" i="3" s="1"/>
  <c r="O23" i="3" s="1"/>
  <c r="Z26" i="3"/>
  <c r="AA26" i="3" s="1"/>
  <c r="I26" i="3"/>
  <c r="J26" i="3" s="1"/>
  <c r="K26" i="3" s="1"/>
  <c r="M21" i="3"/>
  <c r="N21" i="3" s="1"/>
  <c r="O21" i="3" s="1"/>
  <c r="Q24" i="3"/>
  <c r="R24" i="3" s="1"/>
  <c r="S24" i="3" s="1"/>
  <c r="Z24" i="3"/>
  <c r="AA24" i="3" s="1"/>
  <c r="V24" i="3"/>
  <c r="W24" i="3" s="1"/>
  <c r="Z25" i="3"/>
  <c r="AA25" i="3" s="1"/>
  <c r="V22" i="3"/>
  <c r="W22" i="3" s="1"/>
  <c r="Z22" i="3"/>
  <c r="AA22" i="3" s="1"/>
  <c r="Q22" i="3"/>
  <c r="I22" i="3"/>
  <c r="V21" i="3"/>
  <c r="W21" i="3" s="1"/>
  <c r="I35" i="7"/>
  <c r="M35" i="7"/>
  <c r="Y35" i="7"/>
  <c r="U35" i="7"/>
  <c r="Q35" i="7"/>
  <c r="R22" i="3" l="1"/>
  <c r="S22" i="3" s="1"/>
  <c r="Q35" i="3"/>
  <c r="R35" i="3" s="1"/>
  <c r="S35" i="3" s="1"/>
  <c r="U35" i="3"/>
  <c r="V35" i="3" s="1"/>
  <c r="W35" i="3" s="1"/>
  <c r="V20" i="3"/>
  <c r="W20" i="3" s="1"/>
  <c r="Z20" i="3"/>
  <c r="AA20" i="3" s="1"/>
  <c r="Y35" i="3"/>
  <c r="Z35" i="3" s="1"/>
  <c r="AA35" i="3" s="1"/>
  <c r="N20" i="3"/>
  <c r="O20" i="3" s="1"/>
  <c r="M35" i="3"/>
  <c r="N35" i="3" s="1"/>
  <c r="O35" i="3" s="1"/>
  <c r="J22" i="3"/>
  <c r="K22" i="3" s="1"/>
  <c r="I35" i="3"/>
  <c r="J35" i="3" s="1"/>
  <c r="K35" i="3" s="1"/>
  <c r="Z35" i="7"/>
  <c r="AA35" i="7" s="1"/>
  <c r="N35" i="7"/>
  <c r="O35" i="7" s="1"/>
  <c r="J35" i="7"/>
  <c r="K35" i="7" s="1"/>
  <c r="R35" i="7"/>
  <c r="S35" i="7" s="1"/>
  <c r="V35" i="7"/>
  <c r="W35"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B11" authorId="0" shapeId="0" xr:uid="{A8D622AB-9070-4751-92C2-4D151D0D4A90}">
      <text>
        <r>
          <rPr>
            <b/>
            <sz val="9"/>
            <color indexed="81"/>
            <rFont val="Tahoma"/>
            <family val="2"/>
          </rPr>
          <t>Enter primary timber mark for the cutting authority.</t>
        </r>
      </text>
    </comment>
    <comment ref="B12" authorId="0" shapeId="0" xr:uid="{29CFFC21-8572-4634-893B-88D1E7A08CD0}">
      <text>
        <r>
          <rPr>
            <b/>
            <sz val="9"/>
            <color indexed="81"/>
            <rFont val="Tahoma"/>
            <family val="2"/>
          </rPr>
          <t xml:space="preserve">Enter all cut blocks in the Submission
</t>
        </r>
      </text>
    </comment>
    <comment ref="B16" authorId="0" shapeId="0" xr:uid="{6A35828A-82CA-4391-86AF-E1C40196BFB1}">
      <text>
        <r>
          <rPr>
            <b/>
            <sz val="9"/>
            <color indexed="81"/>
            <rFont val="Tahoma"/>
            <family val="2"/>
          </rPr>
          <t>For cutting authorities with reductions use the Percent Reduction compilation. Otherwise, use the Full Volume compilation. For 100% Cruise scenarios enter 0%.</t>
        </r>
      </text>
    </comment>
    <comment ref="B24" authorId="0" shapeId="0" xr:uid="{81C59B15-FF4F-4DD5-A1EE-2E44B7A13623}">
      <text>
        <r>
          <rPr>
            <b/>
            <sz val="9"/>
            <color indexed="81"/>
            <rFont val="Tahoma"/>
            <family val="2"/>
          </rPr>
          <t>Use the CGNF Reduced Volume Compilation if present. If no Reduced Volume Compilation present, then use CGNF Full Volume Compilation.</t>
        </r>
      </text>
    </comment>
    <comment ref="B26" authorId="0" shapeId="0" xr:uid="{55DB0F1B-F44E-4D22-8F78-D2594FF7D384}">
      <text>
        <r>
          <rPr>
            <b/>
            <sz val="9"/>
            <color indexed="81"/>
            <rFont val="Tahoma"/>
            <family val="2"/>
          </rPr>
          <t>Auto populated from 'm3 to Secondaries' tab in spreadsheet</t>
        </r>
      </text>
    </comment>
    <comment ref="B27" authorId="0" shapeId="0" xr:uid="{4CF8378D-0194-4CAF-B125-2942F59F2FC0}">
      <text>
        <r>
          <rPr>
            <b/>
            <sz val="9"/>
            <color indexed="81"/>
            <rFont val="Tahoma"/>
            <family val="2"/>
          </rPr>
          <t>Auto populated from 'Benchmark Volumes' tab in spreadsheet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Smith, Jason M FLNR:EX</author>
    <author>Arsenault, Alex FOR:EX</author>
  </authors>
  <commentList>
    <comment ref="R3" authorId="0" shapeId="0" xr:uid="{00000000-0006-0000-0300-000001000000}">
      <text>
        <r>
          <rPr>
            <b/>
            <sz val="9"/>
            <color indexed="81"/>
            <rFont val="Tahoma"/>
            <family val="2"/>
          </rPr>
          <t xml:space="preserve">For entire cutting authorities use the CGNF CP Summary Report from the Full Volume Cruise Compilation to determine Species %. For individual cuttblock submissions use the CGNF Full Volume Block Summary Report.
</t>
        </r>
      </text>
    </comment>
    <comment ref="B4" authorId="0" shapeId="0" xr:uid="{00000000-0006-0000-0300-000002000000}">
      <text>
        <r>
          <rPr>
            <b/>
            <sz val="9"/>
            <color indexed="81"/>
            <rFont val="Tahoma"/>
            <family val="2"/>
          </rPr>
          <t xml:space="preserve">List all cutblocks in the Submission
</t>
        </r>
      </text>
    </comment>
    <comment ref="C4" authorId="0" shapeId="0" xr:uid="{C817C87A-7420-44C7-A040-D83F418C9926}">
      <text>
        <r>
          <rPr>
            <b/>
            <sz val="9"/>
            <color indexed="81"/>
            <rFont val="Tahoma"/>
            <family val="2"/>
          </rPr>
          <t>Enter the maturity for each cutblock.</t>
        </r>
      </text>
    </comment>
    <comment ref="E4" authorId="0" shapeId="0" xr:uid="{ED0F5E02-5138-4459-AB7D-BDB3F82789EC}">
      <text>
        <r>
          <rPr>
            <b/>
            <sz val="9"/>
            <color indexed="81"/>
            <rFont val="Tahoma"/>
            <family val="2"/>
          </rPr>
          <t>Only required to enter for Mature cutblocks.</t>
        </r>
      </text>
    </comment>
    <comment ref="F4" authorId="0" shapeId="0" xr:uid="{334CE0E0-4E30-4D5F-B7E9-27AA25B4DFE8}">
      <text>
        <r>
          <rPr>
            <b/>
            <sz val="9"/>
            <color indexed="81"/>
            <rFont val="Tahoma"/>
            <family val="2"/>
          </rPr>
          <t>Only required to enter for Mature cutblocks.</t>
        </r>
      </text>
    </comment>
    <comment ref="G4" authorId="0" shapeId="0" xr:uid="{847F7E01-66AB-4955-A2E9-A70714D0A6F8}">
      <text>
        <r>
          <rPr>
            <b/>
            <sz val="9"/>
            <color indexed="81"/>
            <rFont val="Tahoma"/>
            <family val="2"/>
          </rPr>
          <t>Only required to enter for Mature cutblocks.</t>
        </r>
      </text>
    </comment>
    <comment ref="H4" authorId="0" shapeId="0" xr:uid="{00000000-0006-0000-0300-000003000000}">
      <text>
        <r>
          <rPr>
            <b/>
            <sz val="9"/>
            <color indexed="81"/>
            <rFont val="Tahoma"/>
            <family val="2"/>
          </rPr>
          <t xml:space="preserve">Field auto-populated based on maturity and harvest methods entered.
</t>
        </r>
      </text>
    </comment>
    <comment ref="I4" authorId="0" shapeId="0" xr:uid="{00000000-0006-0000-0300-000004000000}">
      <text>
        <r>
          <rPr>
            <b/>
            <sz val="9"/>
            <color indexed="81"/>
            <rFont val="Tahoma"/>
            <family val="2"/>
          </rPr>
          <t>The average road surface width for both the cutblock and road permit roads.</t>
        </r>
      </text>
    </comment>
    <comment ref="J4" authorId="0" shapeId="0" xr:uid="{00000000-0006-0000-0300-000005000000}">
      <text>
        <r>
          <rPr>
            <b/>
            <sz val="9"/>
            <color indexed="81"/>
            <rFont val="Tahoma"/>
            <family val="2"/>
          </rPr>
          <t>Enter the Cutblock Net Cruise Area from the Cruise Compilation. Plus additional road harvest area, harvested under the same timber mark but not included in the net cruise area.</t>
        </r>
      </text>
    </comment>
    <comment ref="K4" authorId="1" shapeId="0" xr:uid="{8CCBF964-331D-477D-B01E-D1F60E0CC155}">
      <text>
        <r>
          <rPr>
            <b/>
            <sz val="9"/>
            <color indexed="81"/>
            <rFont val="Tahoma"/>
            <family val="2"/>
          </rPr>
          <t>Enter the total built road length (m) in cutblock excluding those under road permit.</t>
        </r>
        <r>
          <rPr>
            <sz val="9"/>
            <color indexed="81"/>
            <rFont val="Tahoma"/>
            <family val="2"/>
          </rPr>
          <t xml:space="preserve">
</t>
        </r>
      </text>
    </comment>
    <comment ref="L4" authorId="0" shapeId="0" xr:uid="{00000000-0006-0000-0300-000006000000}">
      <text>
        <r>
          <rPr>
            <b/>
            <sz val="9"/>
            <color indexed="81"/>
            <rFont val="Tahoma"/>
            <family val="2"/>
          </rPr>
          <t xml:space="preserve">This is the Cutblock Net Waste Area for the Waste Submission.
</t>
        </r>
      </text>
    </comment>
    <comment ref="M4" authorId="0" shapeId="0" xr:uid="{00000000-0006-0000-0300-000007000000}">
      <text>
        <r>
          <rPr>
            <b/>
            <sz val="9"/>
            <color indexed="81"/>
            <rFont val="Tahoma"/>
            <family val="2"/>
          </rPr>
          <t>Enter the total harvest area of the roads associated with road permits used to harvest the cutblock.</t>
        </r>
      </text>
    </comment>
    <comment ref="N4" authorId="1" shapeId="0" xr:uid="{36C35DA8-8C6F-4026-B0A6-51F0BF1DFBB9}">
      <text>
        <r>
          <rPr>
            <b/>
            <sz val="9"/>
            <color indexed="81"/>
            <rFont val="Tahoma"/>
            <family val="2"/>
          </rPr>
          <t>Enter the total road length (m) of the road permit built roads.</t>
        </r>
      </text>
    </comment>
    <comment ref="O4" authorId="0" shapeId="0" xr:uid="{00000000-0006-0000-0300-000008000000}">
      <text>
        <r>
          <rPr>
            <b/>
            <sz val="9"/>
            <color indexed="81"/>
            <rFont val="Tahoma"/>
            <family val="2"/>
          </rPr>
          <t>If present, this is the Road Permit Net Waste Area for the multi-mark Waste Submission.</t>
        </r>
      </text>
    </comment>
    <comment ref="P4" authorId="0" shapeId="0" xr:uid="{00000000-0006-0000-0300-000009000000}">
      <text>
        <r>
          <rPr>
            <b/>
            <sz val="9"/>
            <color indexed="81"/>
            <rFont val="Tahoma"/>
            <family val="2"/>
          </rPr>
          <t>This is the Total WAA Net Waste Area for the Waste Submission.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B5" authorId="0" shapeId="0" xr:uid="{00000000-0006-0000-0400-000001000000}">
      <text>
        <r>
          <rPr>
            <b/>
            <sz val="9"/>
            <color indexed="81"/>
            <rFont val="Tahoma"/>
            <family val="2"/>
          </rPr>
          <t>Auto-filled from 'Cutblock Details' tab.</t>
        </r>
      </text>
    </comment>
    <comment ref="C5" authorId="0" shapeId="0" xr:uid="{00000000-0006-0000-0400-000002000000}">
      <text>
        <r>
          <rPr>
            <b/>
            <sz val="9"/>
            <color indexed="81"/>
            <rFont val="Tahoma"/>
            <family val="2"/>
          </rPr>
          <t>Auto-filled from the 'Cutblock Details' tab.</t>
        </r>
      </text>
    </comment>
    <comment ref="D5" authorId="0" shapeId="0" xr:uid="{00000000-0006-0000-0400-000003000000}">
      <text>
        <r>
          <rPr>
            <b/>
            <sz val="9"/>
            <color indexed="81"/>
            <rFont val="Tahoma"/>
            <family val="2"/>
          </rPr>
          <t xml:space="preserve">Auto-filled from 'Cutblock Information' tab
</t>
        </r>
      </text>
    </comment>
    <comment ref="E5" authorId="0" shapeId="0" xr:uid="{00000000-0006-0000-0400-000004000000}">
      <text>
        <r>
          <rPr>
            <b/>
            <sz val="9"/>
            <color indexed="81"/>
            <rFont val="Tahoma"/>
            <family val="2"/>
          </rPr>
          <t>Auto-calculated based on inputted waste benchmark code.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C10" authorId="0" shapeId="0" xr:uid="{00000000-0006-0000-0500-000002000000}">
      <text>
        <r>
          <rPr>
            <b/>
            <sz val="9"/>
            <color indexed="81"/>
            <rFont val="Tahoma"/>
            <family val="2"/>
          </rPr>
          <t>Parent Block for Waste System submission.</t>
        </r>
      </text>
    </comment>
    <comment ref="C11" authorId="0" shapeId="0" xr:uid="{53A87EE7-D7BD-48D7-993D-A7F1524AF607}">
      <text>
        <r>
          <rPr>
            <b/>
            <sz val="9"/>
            <color indexed="81"/>
            <rFont val="Tahoma"/>
            <family val="2"/>
          </rPr>
          <t>Benchmark for Cutblock</t>
        </r>
      </text>
    </comment>
    <comment ref="C12" authorId="0" shapeId="0" xr:uid="{A3EFE3D5-CC64-4837-A032-7BEC29D10E3E}">
      <text>
        <r>
          <rPr>
            <b/>
            <sz val="9"/>
            <color indexed="81"/>
            <rFont val="Tahoma"/>
            <family val="2"/>
          </rPr>
          <t>Cutblock net waste area for Waste System submission.</t>
        </r>
      </text>
    </comment>
    <comment ref="C13" authorId="0" shapeId="0" xr:uid="{1CB5F3FE-11C0-42E0-AA49-D51024E87809}">
      <text>
        <r>
          <rPr>
            <b/>
            <sz val="9"/>
            <color indexed="81"/>
            <rFont val="Tahoma"/>
            <family val="2"/>
          </rPr>
          <t>Road Permit net waste area for Waste System submission.</t>
        </r>
      </text>
    </comment>
    <comment ref="C14" authorId="0" shapeId="0" xr:uid="{00000000-0006-0000-0500-000005000000}">
      <text>
        <r>
          <rPr>
            <b/>
            <sz val="9"/>
            <color indexed="81"/>
            <rFont val="Tahoma"/>
            <family val="2"/>
          </rPr>
          <t>WAA Total Net Waste Area for Waste System submission.</t>
        </r>
      </text>
    </comment>
    <comment ref="D19" authorId="0" shapeId="0" xr:uid="{00000000-0006-0000-0500-000006000000}">
      <text>
        <r>
          <rPr>
            <b/>
            <sz val="9"/>
            <color indexed="81"/>
            <rFont val="Tahoma"/>
            <family val="2"/>
          </rPr>
          <t>Auto-filled from 'Cutblock Information' tab.</t>
        </r>
      </text>
    </comment>
    <comment ref="E19" authorId="0" shapeId="0" xr:uid="{00000000-0006-0000-0500-000007000000}">
      <text>
        <r>
          <rPr>
            <b/>
            <sz val="9"/>
            <color indexed="81"/>
            <rFont val="Tahoma"/>
            <family val="2"/>
          </rPr>
          <t>Auto-calculated from 'Cutblock Information' tab.</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C10" authorId="0" shapeId="0" xr:uid="{21D6DB00-50AD-45DF-8E99-3C6B184D51EE}">
      <text>
        <r>
          <rPr>
            <b/>
            <sz val="9"/>
            <color indexed="81"/>
            <rFont val="Tahoma"/>
            <family val="2"/>
          </rPr>
          <t>Parent Block for Waste System submission.</t>
        </r>
      </text>
    </comment>
    <comment ref="C11" authorId="0" shapeId="0" xr:uid="{26568934-BA76-46E5-A3FE-F9B4B1771BBA}">
      <text>
        <r>
          <rPr>
            <b/>
            <sz val="9"/>
            <color indexed="81"/>
            <rFont val="Tahoma"/>
            <family val="2"/>
          </rPr>
          <t>Benchmark for Cutblock</t>
        </r>
      </text>
    </comment>
    <comment ref="C12" authorId="0" shapeId="0" xr:uid="{9E3840E2-66C7-43FA-AE41-30A0D0E9A376}">
      <text>
        <r>
          <rPr>
            <b/>
            <sz val="9"/>
            <color indexed="81"/>
            <rFont val="Tahoma"/>
            <family val="2"/>
          </rPr>
          <t>Cutblock net waste area for Waste System submission.</t>
        </r>
      </text>
    </comment>
    <comment ref="C13" authorId="0" shapeId="0" xr:uid="{295815A4-1AEA-4933-A03B-931BB2784F2C}">
      <text>
        <r>
          <rPr>
            <b/>
            <sz val="9"/>
            <color indexed="81"/>
            <rFont val="Tahoma"/>
            <family val="2"/>
          </rPr>
          <t>Road Permit net waste area for Waste System submission.</t>
        </r>
      </text>
    </comment>
    <comment ref="C14" authorId="0" shapeId="0" xr:uid="{B1237038-4BF8-4CEB-A463-F3B85BD67D46}">
      <text>
        <r>
          <rPr>
            <b/>
            <sz val="9"/>
            <color indexed="81"/>
            <rFont val="Tahoma"/>
            <family val="2"/>
          </rPr>
          <t>WAA Total Net Waste Area for Waste System submission.</t>
        </r>
      </text>
    </comment>
    <comment ref="D19" authorId="0" shapeId="0" xr:uid="{0BC4F506-811E-4C48-A4FD-17DBD5CBA21D}">
      <text>
        <r>
          <rPr>
            <b/>
            <sz val="9"/>
            <color indexed="81"/>
            <rFont val="Tahoma"/>
            <family val="2"/>
          </rPr>
          <t>Auto-filled from 'Cutblock Information' tab.</t>
        </r>
      </text>
    </comment>
    <comment ref="E19" authorId="0" shapeId="0" xr:uid="{F2AF7701-0C4C-486A-BA99-39CE2D8FB21E}">
      <text>
        <r>
          <rPr>
            <b/>
            <sz val="9"/>
            <color indexed="81"/>
            <rFont val="Tahoma"/>
            <family val="2"/>
          </rPr>
          <t>Auto-calculated from 'Cutblock Information' tab.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<sst xmlns="http://schemas.openxmlformats.org/spreadsheetml/2006/main" count="424" uniqueCount="256">
  <si>
    <t>Licence</t>
  </si>
  <si>
    <t>Cutting Permit</t>
  </si>
  <si>
    <t>Licensee</t>
  </si>
  <si>
    <t>Client #</t>
  </si>
  <si>
    <t>District</t>
  </si>
  <si>
    <t>N/A</t>
  </si>
  <si>
    <t>Cutting Permit (if applicable)</t>
  </si>
  <si>
    <t>Net Cruise Volume - Total Harvest Billing Volume</t>
  </si>
  <si>
    <t>Benchmark Volume + Volume Delivered to Secondary Fibre Facilities</t>
  </si>
  <si>
    <t>Volume Delivered to Secondary Fibre Facilities</t>
  </si>
  <si>
    <t>Scale Site</t>
  </si>
  <si>
    <t>Volume Delivered (m3)</t>
  </si>
  <si>
    <t>Client Name</t>
  </si>
  <si>
    <t>Total Waste Volume (m3)</t>
  </si>
  <si>
    <t>Total Cut Control m3/ha</t>
  </si>
  <si>
    <t>Totals</t>
  </si>
  <si>
    <t>Unavoidable Waste Volume %</t>
  </si>
  <si>
    <t>Hide Column</t>
  </si>
  <si>
    <t>'Kind' for Each Piece Entered into Waste System</t>
  </si>
  <si>
    <t>'Waste Class' for Each Piece Entered into Waste System</t>
  </si>
  <si>
    <t>Stratum Type Entered into Waste System</t>
  </si>
  <si>
    <t>HIDE COLUMN</t>
  </si>
  <si>
    <t>Product Produced</t>
  </si>
  <si>
    <t>Comments</t>
  </si>
  <si>
    <t>District in which the cutting authority is located.</t>
  </si>
  <si>
    <t>The licensee for the cutting authority</t>
  </si>
  <si>
    <t>The client # for the licensee</t>
  </si>
  <si>
    <t>The cutting permit for the cutting authority (if there is one)</t>
  </si>
  <si>
    <t>Reporting Unit Number for the Waste Submission if qualifications met.</t>
  </si>
  <si>
    <t>Name of Client that purchased secondary volume</t>
  </si>
  <si>
    <t>Product produced by secondary fibre facility - pulp, chips, pellets or bioenergy</t>
  </si>
  <si>
    <t>Scale site where the wood was scaled</t>
  </si>
  <si>
    <t>Volume delivered to secondary fibre facility</t>
  </si>
  <si>
    <t>Miscellaneous comments as needed</t>
  </si>
  <si>
    <t>Enter all volume under this stratum type code.</t>
  </si>
  <si>
    <r>
      <rPr>
        <b/>
        <i/>
        <sz val="11"/>
        <color indexed="8"/>
        <rFont val="Calibri"/>
        <family val="2"/>
      </rPr>
      <t>*Note:</t>
    </r>
    <r>
      <rPr>
        <i/>
        <sz val="11"/>
        <color indexed="8"/>
        <rFont val="Calibri"/>
        <family val="2"/>
      </rPr>
      <t xml:space="preserve"> The Ministry of Forests approval is needed, after submission to the Waste System, to confirm qualification for simplified waste survey.</t>
    </r>
  </si>
  <si>
    <t>- HBS Cut to Cruise Comparison Report</t>
  </si>
  <si>
    <t>2. Fill out any available information on the 'm3 to Secondaries' tab (reporting of volume to secondary fibre facilities is optional).</t>
  </si>
  <si>
    <t>Road Permit Net Harvest Area (ha)</t>
  </si>
  <si>
    <t>Simplified Waste Survey (SWS) Volumes for Submission into Waste System</t>
  </si>
  <si>
    <t>SWS Eligibility Requirements</t>
  </si>
  <si>
    <r>
      <t>Total Volume Delivered (m</t>
    </r>
    <r>
      <rPr>
        <b/>
        <vertAlign val="superscript"/>
        <sz val="11"/>
        <color indexed="8"/>
        <rFont val="Calibri"/>
        <family val="2"/>
      </rPr>
      <t>3</t>
    </r>
    <r>
      <rPr>
        <b/>
        <sz val="11"/>
        <color indexed="8"/>
        <rFont val="Calibri"/>
        <family val="2"/>
      </rPr>
      <t>)</t>
    </r>
  </si>
  <si>
    <r>
      <t>Volume Delivered (m</t>
    </r>
    <r>
      <rPr>
        <b/>
        <vertAlign val="superscript"/>
        <sz val="11"/>
        <color indexed="8"/>
        <rFont val="Calibri"/>
        <family val="2"/>
      </rPr>
      <t>3</t>
    </r>
    <r>
      <rPr>
        <b/>
        <sz val="11"/>
        <color indexed="8"/>
        <rFont val="Calibri"/>
        <family val="2"/>
      </rPr>
      <t>)</t>
    </r>
  </si>
  <si>
    <t>1. Fill out the required information on the 'SWS Summary' tab.</t>
  </si>
  <si>
    <r>
      <t>Benchmark m</t>
    </r>
    <r>
      <rPr>
        <b/>
        <vertAlign val="superscript"/>
        <sz val="11"/>
        <color indexed="8"/>
        <rFont val="Calibri"/>
        <family val="2"/>
      </rPr>
      <t>3</t>
    </r>
    <r>
      <rPr>
        <b/>
        <sz val="11"/>
        <color indexed="8"/>
        <rFont val="Calibri"/>
        <family val="2"/>
      </rPr>
      <t>/ha</t>
    </r>
  </si>
  <si>
    <r>
      <t>Net Waste Areas and Weighted Benchmark Volume (m</t>
    </r>
    <r>
      <rPr>
        <b/>
        <vertAlign val="superscript"/>
        <sz val="14"/>
        <color indexed="8"/>
        <rFont val="Calibri"/>
        <family val="2"/>
      </rPr>
      <t>3</t>
    </r>
    <r>
      <rPr>
        <b/>
        <sz val="14"/>
        <color indexed="8"/>
        <rFont val="Calibri"/>
        <family val="2"/>
      </rPr>
      <t>) Calculation</t>
    </r>
  </si>
  <si>
    <t>Average Built Road Surface Width (m)</t>
  </si>
  <si>
    <t>Total Built Road Length (in m) in Road Permit Area</t>
  </si>
  <si>
    <t xml:space="preserve">Species  </t>
  </si>
  <si>
    <t>%</t>
  </si>
  <si>
    <t>Total WAA Net Waste Area (ha)</t>
  </si>
  <si>
    <t>Road Permit Net Waste Area (ha)</t>
  </si>
  <si>
    <r>
      <t>Approx. Total WAA Waste Submission Volume (m</t>
    </r>
    <r>
      <rPr>
        <b/>
        <vertAlign val="superscript"/>
        <sz val="11"/>
        <color indexed="8"/>
        <rFont val="Calibri"/>
        <family val="2"/>
      </rPr>
      <t>3</t>
    </r>
    <r>
      <rPr>
        <b/>
        <sz val="11"/>
        <color indexed="8"/>
        <rFont val="Calibri"/>
        <family val="2"/>
      </rPr>
      <t>)</t>
    </r>
  </si>
  <si>
    <t>3b. Species Information</t>
  </si>
  <si>
    <t>Stratum Type</t>
  </si>
  <si>
    <t>Enter Waste Submission into this District.</t>
  </si>
  <si>
    <t>Enter Waste Submission under this Client #.</t>
  </si>
  <si>
    <t>Enter Waste Submission under this Licensee.</t>
  </si>
  <si>
    <t xml:space="preserve">Reporting Unit # </t>
  </si>
  <si>
    <t>Enter Waste Submission under this Reporting Unit #. The simplified waste submission must have all WAAs submitted under the same RU#.</t>
  </si>
  <si>
    <r>
      <t xml:space="preserve">For each species in this category with a volume &gt;0.000m3/ha, enter this volume for </t>
    </r>
    <r>
      <rPr>
        <b/>
        <sz val="11"/>
        <color indexed="8"/>
        <rFont val="Calibri"/>
        <family val="2"/>
      </rPr>
      <t>m3/ha</t>
    </r>
    <r>
      <rPr>
        <sz val="11"/>
        <color theme="1"/>
        <rFont val="Calibri"/>
        <family val="2"/>
        <scheme val="minor"/>
      </rPr>
      <t xml:space="preserve"> for the waste piece in the Waste system.</t>
    </r>
  </si>
  <si>
    <t>For each species with a volume &gt;0.000m3/ha enter this 'Kind' for the waste piece in the Waste system</t>
  </si>
  <si>
    <t>For each species with a volume &gt;0.000m3/ha, enter this 'Class' for the waste piece in the Waste system.</t>
  </si>
  <si>
    <r>
      <t>For each species in this category with a volume &gt;0.000m3/ha, enter this volume for</t>
    </r>
    <r>
      <rPr>
        <b/>
        <sz val="11"/>
        <color indexed="8"/>
        <rFont val="Calibri"/>
        <family val="2"/>
      </rPr>
      <t xml:space="preserve"> m3/ha</t>
    </r>
    <r>
      <rPr>
        <sz val="11"/>
        <color theme="1"/>
        <rFont val="Calibri"/>
        <family val="2"/>
        <scheme val="minor"/>
      </rPr>
      <t xml:space="preserve"> for the waste piece in the Waste system.</t>
    </r>
  </si>
  <si>
    <r>
      <t xml:space="preserve">Note: </t>
    </r>
    <r>
      <rPr>
        <i/>
        <sz val="11"/>
        <color indexed="8"/>
        <rFont val="Calibri"/>
        <family val="2"/>
      </rPr>
      <t>If the piece volume is 0.000m3/ha then do not enter it into the Waste System.</t>
    </r>
  </si>
  <si>
    <t>- Completed Simplified Waste Survey Calculator spreadsheet</t>
  </si>
  <si>
    <t>Reporting Unit #</t>
  </si>
  <si>
    <t>Cruise Sampling Error % for Cutting Authority from CP Summary Report</t>
  </si>
  <si>
    <t>Timber Mark</t>
  </si>
  <si>
    <t>5. If the cutting authority 'qualifies' for a simplified waste survey then review the 'WAA Submission' tabs for Parent Block Submission Details:</t>
  </si>
  <si>
    <t>6b. Parent Block Information for Waste Submission:</t>
  </si>
  <si>
    <t>6c. Parent Block Stratum and Waste Volume Submission Information:</t>
  </si>
  <si>
    <t>6a. Reporting Unit Information for Waste Submission for all WAAs in the Cutting Authority.</t>
  </si>
  <si>
    <t>Enter this net area for the 'Child' block 'Primary Mark Area (ha)' in the Waste System.</t>
  </si>
  <si>
    <t>7. Enter 'Child Blocks' into the Waste System</t>
  </si>
  <si>
    <t>Enter the Road Permit net harvest area (ha), if applicable, for each cut block. This area must include road surface area.</t>
  </si>
  <si>
    <t>Total Road Permit Net Harvest Area (ha)</t>
  </si>
  <si>
    <t>Enter the total length of built road in the road permit area (in meters).</t>
  </si>
  <si>
    <t>Enter this ‘Total WAA Net Waste Area (ha)’ into the 'Net Area (ha)' field in the waste system, for each applicable child block submission.</t>
  </si>
  <si>
    <t>Enter this net area for the 'Child' block 'Multi-Mark' road permit area into the Waste System for each applicable multi-mark submission.</t>
  </si>
  <si>
    <t>Enter the total scaled volume from cutting authority as invoiced in the Mark Monthly Billing History Selection Report in HBS.</t>
  </si>
  <si>
    <t>Cruise Sampling Error % for Cutting Authority from the Percent Reduction CP Summary Report</t>
  </si>
  <si>
    <t>Maturity</t>
  </si>
  <si>
    <t>Immature</t>
  </si>
  <si>
    <r>
      <t>Waste Benchmark (m</t>
    </r>
    <r>
      <rPr>
        <b/>
        <vertAlign val="superscript"/>
        <sz val="11"/>
        <color theme="1"/>
        <rFont val="Calibri"/>
        <family val="2"/>
        <scheme val="minor"/>
      </rPr>
      <t>3</t>
    </r>
    <r>
      <rPr>
        <b/>
        <sz val="11"/>
        <color theme="1"/>
        <rFont val="Calibri"/>
        <family val="2"/>
        <scheme val="minor"/>
      </rPr>
      <t>/ha)</t>
    </r>
  </si>
  <si>
    <t>Immature Benchmark Volume (m3)</t>
  </si>
  <si>
    <t>Mature Benchmark Volume (m3)</t>
  </si>
  <si>
    <t>Immature - Percentage of Benchmark Volume</t>
  </si>
  <si>
    <t>Mature - Percentage of Benchmark Volume</t>
  </si>
  <si>
    <t>Immature Cut Block Net Waste Area (ha)</t>
  </si>
  <si>
    <t>Mature Cut Block Net Waste Area (ha)</t>
  </si>
  <si>
    <t>Largest Immature Block</t>
  </si>
  <si>
    <t>Largest Mature Block</t>
  </si>
  <si>
    <t>Submission Type</t>
  </si>
  <si>
    <t>Are all Blocks in this Submission Primary Logging Complete?</t>
  </si>
  <si>
    <t>Do any blocks in this Submission have a late waste assessment?</t>
  </si>
  <si>
    <t>Have any Blocks in this Submission been waste surveyed or included in an aggregate population?</t>
  </si>
  <si>
    <t>Have any Blocks in this Submission been appraised using a comparative cruise?</t>
  </si>
  <si>
    <t>Total Net Cruise Volume (m3) for Cutting Authority or Individual Block</t>
  </si>
  <si>
    <t>Total Harvest Billing Volume (m3) for Cutting Authority or Individual Block (from HBS)</t>
  </si>
  <si>
    <t>Total Benchmark Volume (m3) for the Cutting Authority or Individual Block</t>
  </si>
  <si>
    <t>Mature Cutblocks Only: Ground Based Harvest Area (ha)</t>
  </si>
  <si>
    <t>Mature Cutblocks Only: Cable Yarding Harvest Area (ha)</t>
  </si>
  <si>
    <t>Mature Cutblocks Only: Skyline Logging Harvest Area (ha)</t>
  </si>
  <si>
    <t>Avoidable X Grade Sawlog Waste Volume %</t>
  </si>
  <si>
    <t>Avoidable Grade J Sawlog  Waste Sawlog %</t>
  </si>
  <si>
    <t>DKM</t>
  </si>
  <si>
    <t>DCK</t>
  </si>
  <si>
    <t>DCR</t>
  </si>
  <si>
    <t>DNI</t>
  </si>
  <si>
    <t>DQC</t>
  </si>
  <si>
    <t>DSC</t>
  </si>
  <si>
    <t>DSI</t>
  </si>
  <si>
    <t>DSQ</t>
  </si>
  <si>
    <r>
      <t>Avoidable Grade J Volume (m</t>
    </r>
    <r>
      <rPr>
        <b/>
        <vertAlign val="superscript"/>
        <sz val="11"/>
        <color indexed="8"/>
        <rFont val="Calibri"/>
        <family val="2"/>
      </rPr>
      <t>3</t>
    </r>
    <r>
      <rPr>
        <b/>
        <sz val="11"/>
        <color indexed="8"/>
        <rFont val="Calibri"/>
        <family val="2"/>
      </rPr>
      <t>/ha)</t>
    </r>
  </si>
  <si>
    <r>
      <t>Avoidable Grade X Volume (m</t>
    </r>
    <r>
      <rPr>
        <b/>
        <vertAlign val="superscript"/>
        <sz val="11"/>
        <color indexed="8"/>
        <rFont val="Calibri"/>
        <family val="2"/>
      </rPr>
      <t>3</t>
    </r>
    <r>
      <rPr>
        <b/>
        <sz val="11"/>
        <color indexed="8"/>
        <rFont val="Calibri"/>
        <family val="2"/>
      </rPr>
      <t>/ha)</t>
    </r>
  </si>
  <si>
    <r>
      <t>Avoidable Grade Y Volume (m</t>
    </r>
    <r>
      <rPr>
        <b/>
        <vertAlign val="superscript"/>
        <sz val="11"/>
        <color indexed="8"/>
        <rFont val="Calibri"/>
        <family val="2"/>
      </rPr>
      <t>3</t>
    </r>
    <r>
      <rPr>
        <b/>
        <sz val="11"/>
        <color indexed="8"/>
        <rFont val="Calibri"/>
        <family val="2"/>
      </rPr>
      <t>/ha)</t>
    </r>
  </si>
  <si>
    <r>
      <t>Avoidable Grade X Waste Volume Entered into Waste System (m</t>
    </r>
    <r>
      <rPr>
        <b/>
        <vertAlign val="superscript"/>
        <sz val="11"/>
        <color indexed="8"/>
        <rFont val="Calibri"/>
        <family val="2"/>
      </rPr>
      <t>3</t>
    </r>
    <r>
      <rPr>
        <b/>
        <sz val="11"/>
        <color indexed="8"/>
        <rFont val="Calibri"/>
        <family val="2"/>
      </rPr>
      <t>/ha)</t>
    </r>
  </si>
  <si>
    <t>Avoidable Grade X Waste Volume  %</t>
  </si>
  <si>
    <t>Avoidable Grade Y Waste Volume  %</t>
  </si>
  <si>
    <r>
      <t>Avoidable Grade Y Waste Volume Entered into Waste System (m</t>
    </r>
    <r>
      <rPr>
        <b/>
        <vertAlign val="superscript"/>
        <sz val="11"/>
        <color indexed="8"/>
        <rFont val="Calibri"/>
        <family val="2"/>
      </rPr>
      <t>3</t>
    </r>
    <r>
      <rPr>
        <b/>
        <sz val="11"/>
        <color indexed="8"/>
        <rFont val="Calibri"/>
        <family val="2"/>
      </rPr>
      <t>/ha)</t>
    </r>
  </si>
  <si>
    <t>Volumes Entered into the Waste System for Largest Mature WAA</t>
  </si>
  <si>
    <r>
      <t>Unavoidable Grade Y Volume (m</t>
    </r>
    <r>
      <rPr>
        <b/>
        <vertAlign val="superscript"/>
        <sz val="11"/>
        <color indexed="8"/>
        <rFont val="Calibri"/>
        <family val="2"/>
      </rPr>
      <t>3</t>
    </r>
    <r>
      <rPr>
        <b/>
        <sz val="11"/>
        <color indexed="8"/>
        <rFont val="Calibri"/>
        <family val="2"/>
      </rPr>
      <t>/ha)</t>
    </r>
  </si>
  <si>
    <r>
      <t>Unavoidable Grade Y Waste Volume Entered into Waste System (m</t>
    </r>
    <r>
      <rPr>
        <b/>
        <vertAlign val="superscript"/>
        <sz val="11"/>
        <color indexed="8"/>
        <rFont val="Calibri"/>
        <family val="2"/>
      </rPr>
      <t>3</t>
    </r>
    <r>
      <rPr>
        <b/>
        <sz val="11"/>
        <color indexed="8"/>
        <rFont val="Calibri"/>
        <family val="2"/>
      </rPr>
      <t>/ha)</t>
    </r>
  </si>
  <si>
    <r>
      <t>Avoidable Grade J Waste Volume Entered into Waste System (m</t>
    </r>
    <r>
      <rPr>
        <b/>
        <vertAlign val="superscript"/>
        <sz val="11"/>
        <color indexed="8"/>
        <rFont val="Calibri"/>
        <family val="2"/>
      </rPr>
      <t>3</t>
    </r>
    <r>
      <rPr>
        <b/>
        <sz val="11"/>
        <color indexed="8"/>
        <rFont val="Calibri"/>
        <family val="2"/>
      </rPr>
      <t>/ha)</t>
    </r>
  </si>
  <si>
    <t>Instructions for Coast Simplified Waste Survey Calculator</t>
  </si>
  <si>
    <t>Enter whether the submission is for a whole cutting authority or for a single block in a multi-block cutting authority.</t>
  </si>
  <si>
    <t>The licence for the cutting authority or individual block</t>
  </si>
  <si>
    <t>Blocks must not have been appraised using comparative cruise data.</t>
  </si>
  <si>
    <t>For cutting authorities with reductions use the Percent Reduction compilation. Otherwise, use the Full Volume compilation. If 100% cruised, then enter 0% for the SE%.</t>
  </si>
  <si>
    <t>All blocks in the Submission must be logging complete in order to qualify. No partial blocks permitted.</t>
  </si>
  <si>
    <t>None of the blocks in the Submission must not have been previously surveyed or included in an aggregate sample plan in order to qualify.</t>
  </si>
  <si>
    <t>- Largest Immature WAA - spreadsheet is autopopulated with all area and volume information for submission of the largest 'Immature' WAA into the Waste System.</t>
  </si>
  <si>
    <t>- Largest Mature WAA -  spreadsheet is autopopulated with all area and volume information for submission of the largest 'Mature' WAA into the Waste System.</t>
  </si>
  <si>
    <r>
      <rPr>
        <b/>
        <i/>
        <sz val="11"/>
        <color indexed="8"/>
        <rFont val="Calibri"/>
        <family val="2"/>
      </rPr>
      <t>Note</t>
    </r>
    <r>
      <rPr>
        <i/>
        <sz val="11"/>
        <color indexed="8"/>
        <rFont val="Calibri"/>
        <family val="2"/>
      </rPr>
      <t>: If a maturity category does not exist in the cutting authority then the applicable maturity submission tab will not be filled out and does not require entry into the Waste System.</t>
    </r>
  </si>
  <si>
    <t>6. Manually enter the Parent Block results from the 'Immature WAA for Submission' and 'Mature WAA for Submission' tabs into the Waste System.</t>
  </si>
  <si>
    <t>Enter the following information for each applicable maturity category parent block into the Waste System.</t>
  </si>
  <si>
    <r>
      <rPr>
        <b/>
        <i/>
        <sz val="11"/>
        <color indexed="8"/>
        <rFont val="Calibri"/>
        <family val="2"/>
      </rPr>
      <t>Note</t>
    </r>
    <r>
      <rPr>
        <i/>
        <sz val="11"/>
        <color indexed="8"/>
        <rFont val="Calibri"/>
        <family val="2"/>
      </rPr>
      <t>: If a maturity category does not exist in the cutting authority then the applicable maturity submission tab will not be filled out and will not be required for submission into the Waste System.</t>
    </r>
  </si>
  <si>
    <t>Enter this 'Licence No' for each maturity category parent block into the Waste System.</t>
  </si>
  <si>
    <t>Enter this 'Cutting Permit' for each maturity category parent block into the Waste System.</t>
  </si>
  <si>
    <t>Enter this 'Timber Mark' for each maturity category parent block into the Waste System.</t>
  </si>
  <si>
    <t>Enter this 'Block' for each maturity category parent block into the Waste System.</t>
  </si>
  <si>
    <t>Enter this 'Waste Benchmark (m3/ha)' for each maturity category parent block into the Waste System.</t>
  </si>
  <si>
    <t>Enter this net area for each maturity category parent block 'Primary Mark Area (ha)' into the Waste System.</t>
  </si>
  <si>
    <t>Enter this net area for the parent block 'Multi-Mark' road permit area into the Waste System for each applicable maturity category.</t>
  </si>
  <si>
    <t>Avoidable Grade J Volume (m3/ha)</t>
  </si>
  <si>
    <t>Avoidable Sawlog Grade J Waste Volume Entered into Waste System (m3/ha)</t>
  </si>
  <si>
    <t>Avoidable Grade X Volume (m3/ha)</t>
  </si>
  <si>
    <t>Avoidable Grade X Waste Volume Entered into Waste System (m3/ha)</t>
  </si>
  <si>
    <t>Avoidable Grade Y Volume (m3/ha)</t>
  </si>
  <si>
    <t>Unavoidable Grade Y Volume (m3/ha)</t>
  </si>
  <si>
    <t>Avoidable Grade Y Waste Volume Entered into Waste System (m3/ha)</t>
  </si>
  <si>
    <t>Unavoidable Grade Y Waste Volume (m3/ha)</t>
  </si>
  <si>
    <t>Enter this 'Block' for each maturity category 'Child' block into the Waste System.</t>
  </si>
  <si>
    <t>Waste Benchmark (m3/ha)</t>
  </si>
  <si>
    <t>Enter this Waste Benchmark value for each 'Child' block in the Waste System.</t>
  </si>
  <si>
    <t>8. Documentation Required for Waste Submissions in the Waste System:</t>
  </si>
  <si>
    <r>
      <t xml:space="preserve">8a. For submissions that include the </t>
    </r>
    <r>
      <rPr>
        <b/>
        <i/>
        <sz val="11"/>
        <color theme="1"/>
        <rFont val="Calibri"/>
        <family val="2"/>
        <scheme val="minor"/>
      </rPr>
      <t>entire cutting authority</t>
    </r>
    <r>
      <rPr>
        <b/>
        <sz val="11"/>
        <color theme="1"/>
        <rFont val="Calibri"/>
        <family val="2"/>
        <scheme val="minor"/>
      </rPr>
      <t>, attach the following documents to the Waste Submission in the Waste System:</t>
    </r>
  </si>
  <si>
    <r>
      <t>8b. For submissions that include a</t>
    </r>
    <r>
      <rPr>
        <b/>
        <i/>
        <sz val="11"/>
        <color theme="1"/>
        <rFont val="Calibri"/>
        <family val="2"/>
        <scheme val="minor"/>
      </rPr>
      <t xml:space="preserve"> single block in a multi-block cutting authority</t>
    </r>
    <r>
      <rPr>
        <b/>
        <sz val="11"/>
        <color theme="1"/>
        <rFont val="Calibri"/>
        <family val="2"/>
        <scheme val="minor"/>
      </rPr>
      <t>, attach the following documents to the Waste Submission in the Waste System:</t>
    </r>
  </si>
  <si>
    <t xml:space="preserve">9. In the Waste System, include a comment on the submission agreement page indicating that the submission is a "simplified waste survey submission".  </t>
  </si>
  <si>
    <r>
      <t xml:space="preserve">Note: </t>
    </r>
    <r>
      <rPr>
        <i/>
        <sz val="11"/>
        <color theme="1"/>
        <rFont val="Calibri"/>
        <family val="2"/>
        <scheme val="minor"/>
      </rPr>
      <t>Enter the population as an 'Aggregate' when more than one cutblock is in the Submission and as a 'Cutblock' if only one cutblock is in the Submission.</t>
    </r>
  </si>
  <si>
    <t>Were any Blocks in this Submission involved in a trespass where reserve trees were harvested?</t>
  </si>
  <si>
    <t>If any blocks in the Submission were involved in a trespass enter Yes, if not enter No.</t>
  </si>
  <si>
    <t>List of Cutblock IDs in the Submission</t>
  </si>
  <si>
    <t>List of all Cutblock IDs in the cutting authority or the individual Cut Block ID for a single block submission.</t>
  </si>
  <si>
    <t>No blocks in the Submission can be considered a 'late waste' submission to qualify. See Waste Manual for submission timelines.</t>
  </si>
  <si>
    <t>Cutblock ID</t>
  </si>
  <si>
    <t>Cutblock Maturity</t>
  </si>
  <si>
    <t>List each cutblock ID in the cutting authority.</t>
  </si>
  <si>
    <t>If the cutblock was logged using a helicopter select Yes, otherwise select No.</t>
  </si>
  <si>
    <t>This field only needs to be entered for Mature cutblocks. Enter the total hectares that was harvested using a ground based harvest system in hectares.</t>
  </si>
  <si>
    <t>This field only needs to be entered for Mature cutblocks. Enter the total hectares that was harvested using a cable yarding harvest system in hectares.</t>
  </si>
  <si>
    <t>This field only needs to be entered for Mature cutblocks. Enter the total hectares that was harvested using a skyline logging system in hectares.</t>
  </si>
  <si>
    <t>Enter the average built road surface width (in meters) for the cutblock and road permit areas for each cut block.</t>
  </si>
  <si>
    <t>Cutblock Heli Logged?</t>
  </si>
  <si>
    <t>Cutblock Net Cruise Area (ha)</t>
  </si>
  <si>
    <t>Enter the Cutblock net cruise area (ha) from the compilation for each cut block.</t>
  </si>
  <si>
    <t>For situations where any road harvested under the same timber mark(ha) was not included in the net cruise area, add the road harvested area (ha) to the Cutblock net cruise area (ha).</t>
  </si>
  <si>
    <t>Total Built Road Length (in m) in Cutblock Area</t>
  </si>
  <si>
    <t>Enter the length of built road (in meters) in each cutblock that is not under road permit.</t>
  </si>
  <si>
    <r>
      <t>Cutblock Benchmark (m</t>
    </r>
    <r>
      <rPr>
        <b/>
        <vertAlign val="superscript"/>
        <sz val="11"/>
        <color indexed="8"/>
        <rFont val="Calibri"/>
        <family val="2"/>
      </rPr>
      <t>3</t>
    </r>
    <r>
      <rPr>
        <b/>
        <sz val="11"/>
        <color indexed="8"/>
        <rFont val="Calibri"/>
        <family val="2"/>
      </rPr>
      <t>/ha)</t>
    </r>
  </si>
  <si>
    <t>Cutblock Net Waste Area (ha)</t>
  </si>
  <si>
    <t>Go to the 'Cutblock Information' tab and use the following fields for entering and 'Parenting' the 'Child' block information:</t>
  </si>
  <si>
    <t>- Map of each Cutblock and associated Road Permit area in the Cutting Authority.</t>
  </si>
  <si>
    <t>- Map of the Cutblock and associated Road Permit area.</t>
  </si>
  <si>
    <t>Cutblock, Harvest Methods, Road Permit Area and Benchmark Information</t>
  </si>
  <si>
    <t xml:space="preserve">Cutblock Net Cruise Area (ha) </t>
  </si>
  <si>
    <t>Total Built Road Length (m) in Cutblock Area</t>
  </si>
  <si>
    <r>
      <t>Cutblock Benchmark Volume (m</t>
    </r>
    <r>
      <rPr>
        <b/>
        <vertAlign val="superscript"/>
        <sz val="11"/>
        <color indexed="8"/>
        <rFont val="Calibri"/>
        <family val="2"/>
      </rPr>
      <t>3</t>
    </r>
    <r>
      <rPr>
        <b/>
        <sz val="11"/>
        <color indexed="8"/>
        <rFont val="Calibri"/>
        <family val="2"/>
      </rPr>
      <t>)</t>
    </r>
  </si>
  <si>
    <r>
      <t>Immature - Total Cutblock Benchmark Volume (m</t>
    </r>
    <r>
      <rPr>
        <b/>
        <vertAlign val="superscript"/>
        <sz val="11"/>
        <color indexed="8"/>
        <rFont val="Calibri"/>
        <family val="2"/>
      </rPr>
      <t>3</t>
    </r>
    <r>
      <rPr>
        <b/>
        <sz val="11"/>
        <color indexed="8"/>
        <rFont val="Calibri"/>
        <family val="2"/>
      </rPr>
      <t>)</t>
    </r>
  </si>
  <si>
    <r>
      <t>Mature - Total Cutblock Benchmark Volume (m</t>
    </r>
    <r>
      <rPr>
        <b/>
        <vertAlign val="superscript"/>
        <sz val="11"/>
        <color indexed="8"/>
        <rFont val="Calibri"/>
        <family val="2"/>
      </rPr>
      <t>3</t>
    </r>
    <r>
      <rPr>
        <b/>
        <sz val="11"/>
        <color indexed="8"/>
        <rFont val="Calibri"/>
        <family val="2"/>
      </rPr>
      <t>)</t>
    </r>
  </si>
  <si>
    <r>
      <t>Cutblock Average Waste Volume/ha (m</t>
    </r>
    <r>
      <rPr>
        <b/>
        <vertAlign val="superscript"/>
        <sz val="11"/>
        <color indexed="8"/>
        <rFont val="Calibri"/>
        <family val="2"/>
      </rPr>
      <t>3</t>
    </r>
    <r>
      <rPr>
        <b/>
        <sz val="11"/>
        <color indexed="8"/>
        <rFont val="Calibri"/>
        <family val="2"/>
      </rPr>
      <t>/ha)</t>
    </r>
  </si>
  <si>
    <t>Largest 'Mature' WAA in the Submission = Parent Block for all 'Mature' Blocks in the Submission</t>
  </si>
  <si>
    <t>Species % from Cruise Compilation</t>
  </si>
  <si>
    <t>Species from Cruise Compilation</t>
  </si>
  <si>
    <t>3. Fill out 'Cutblock Information' tab.</t>
  </si>
  <si>
    <t>3a. Cutblock and Road Permit Areas</t>
  </si>
  <si>
    <t>4. Review the results on the 'SWS Summary' tab to see if the Submission 'qualifies' for the simplified waste survey based on the information inputted.</t>
  </si>
  <si>
    <t>Does the Submission Qualify for Simplified Waste Survey?*</t>
  </si>
  <si>
    <t>Enter this Total WAA Area for the parent block for each applicable maturity category submission tab into the Waste System.</t>
  </si>
  <si>
    <t>Enter the following information for each applicable maturity category parent block into the Waste System. This information must be taken directly from each applicable maturity submission tab.</t>
  </si>
  <si>
    <t>Make the largest WAA in each maturity category the 'Parent' block in the Waste System. All remaining 'Child' blocks in the cutting authority must be parented to the corresponding 'Parent' block</t>
  </si>
  <si>
    <t xml:space="preserve"> in the same maturity category under the same Reporting Unit Number.</t>
  </si>
  <si>
    <t>Volumes Entered into the Waste System for Largest Immature WAA</t>
  </si>
  <si>
    <t>Enter the total net cruise volume for the cutting authority from CGNF Cutting Permit Summary cruise report or the CGNF Block Summary Report for individual block submissions</t>
  </si>
  <si>
    <t>Using the CGNF Compilation, if the cutblock is &gt;=50% Mature then select Mature, otherwise select Immature.</t>
  </si>
  <si>
    <t>For entire cutting authority submissions, list each species in the CGNF 'CP Summary Report' in the full volume cruise compilation. For individual cutblock submissions, list the species in the CGNF 'Block Summary Report'.</t>
  </si>
  <si>
    <t>- CGNF Cutting Permit Summary Report of the full volume and reduced volume cruise compilation.</t>
  </si>
  <si>
    <t>- CGNF Block Summary Report of the full volume and reduced volume cruise compilation from ECAS.</t>
  </si>
  <si>
    <t>- Copies of electronic load slips for all reported volumes that contain the geographic location and cutblock ID.</t>
  </si>
  <si>
    <t>Total Net Cruise Volume (m3) for Cutting Authority or Individual Block from CGNF Compilation</t>
  </si>
  <si>
    <t>Species % Breakdown from CGNF Cruise Compilation</t>
  </si>
  <si>
    <t>Use the corresponding 'Parent' block with the same Maturity Code for parenting each 'Child' block in the Waste System.</t>
  </si>
  <si>
    <t>- HBS scale reports (Mark Monthly Billing History Selection Report) showing total harvest volume delivered to secondary fibre facilities (if applicable).</t>
  </si>
  <si>
    <t>Total Volume Delivered (m3) to Secondary Fibre Facilities for the Cutting Authority or Individual Block</t>
  </si>
  <si>
    <t>Were all Blocks in this Submission cruised using a 100% cruise or 3P sampling?</t>
  </si>
  <si>
    <t>Have any Blocks in this Submission been harvested using a helicopter?</t>
  </si>
  <si>
    <t>If any blocks have been helicopter logged then select Yes, otherwise select No.</t>
  </si>
  <si>
    <t>If all the blocks were cruised using a 100% cruise or 3P sampling select Yes, otherwise select No.</t>
  </si>
  <si>
    <r>
      <rPr>
        <b/>
        <i/>
        <sz val="11"/>
        <color theme="1"/>
        <rFont val="Calibri"/>
        <family val="2"/>
        <scheme val="minor"/>
      </rPr>
      <t xml:space="preserve">NOTE: </t>
    </r>
    <r>
      <rPr>
        <i/>
        <sz val="11"/>
        <color theme="1"/>
        <rFont val="Calibri"/>
        <family val="2"/>
        <scheme val="minor"/>
      </rPr>
      <t>If the total species % does not add up to 100.0% in the compilation, apply the difference to the leading species to equal 100.0%.</t>
    </r>
  </si>
  <si>
    <t>Total</t>
  </si>
  <si>
    <t>Immature Cut Block Total Net Waste Area (ha)</t>
  </si>
  <si>
    <t>Mature Cut Block Total Net Waste Area (ha)</t>
  </si>
  <si>
    <t>AR</t>
  </si>
  <si>
    <t>AS</t>
  </si>
  <si>
    <t>HE</t>
  </si>
  <si>
    <t>Avoidable Grade W Waste Volume  %</t>
  </si>
  <si>
    <r>
      <t>Avoidable Grade W Waste Volume Entered into Waste System (m</t>
    </r>
    <r>
      <rPr>
        <b/>
        <vertAlign val="superscript"/>
        <sz val="11"/>
        <color indexed="8"/>
        <rFont val="Calibri"/>
        <family val="2"/>
      </rPr>
      <t>3</t>
    </r>
    <r>
      <rPr>
        <b/>
        <sz val="11"/>
        <color indexed="8"/>
        <rFont val="Calibri"/>
        <family val="2"/>
      </rPr>
      <t>/ha)</t>
    </r>
  </si>
  <si>
    <t>Mature</t>
  </si>
  <si>
    <t>Deciduous Species</t>
  </si>
  <si>
    <t>Coniferous species</t>
  </si>
  <si>
    <t>BI</t>
  </si>
  <si>
    <t>CO</t>
  </si>
  <si>
    <t>MA</t>
  </si>
  <si>
    <t>WI</t>
  </si>
  <si>
    <t>CE</t>
  </si>
  <si>
    <t>CY</t>
  </si>
  <si>
    <t>FI</t>
  </si>
  <si>
    <t>LA</t>
  </si>
  <si>
    <t>LO</t>
  </si>
  <si>
    <t>SP</t>
  </si>
  <si>
    <t>UU</t>
  </si>
  <si>
    <t>WB</t>
  </si>
  <si>
    <t>WH</t>
  </si>
  <si>
    <t>YE</t>
  </si>
  <si>
    <t>OT</t>
  </si>
  <si>
    <t>BA</t>
  </si>
  <si>
    <t>AL</t>
  </si>
  <si>
    <r>
      <t>Avoidable Grade W Volume (m</t>
    </r>
    <r>
      <rPr>
        <b/>
        <vertAlign val="superscript"/>
        <sz val="11"/>
        <color indexed="8"/>
        <rFont val="Calibri"/>
        <family val="2"/>
      </rPr>
      <t>3</t>
    </r>
    <r>
      <rPr>
        <b/>
        <sz val="11"/>
        <color indexed="8"/>
        <rFont val="Calibri"/>
        <family val="2"/>
      </rPr>
      <t>/ha)</t>
    </r>
  </si>
  <si>
    <t>Conifer Avoidable Grade Y  Waste Volume  %</t>
  </si>
  <si>
    <t>Decidous Avoidable Grade Y  Waste Volume  %</t>
  </si>
  <si>
    <t>List the corresponding Species % for each species in from the report mentioned above. If the total Species % does not equal 100% in the compilation, then adjust the species % for the leading species so that the total Species % equals 100%.</t>
  </si>
  <si>
    <t>Largest 'Immature' WAA in the Submission = Parent Block for all 'Immature' Blocks in the Submission</t>
  </si>
  <si>
    <t>Effective January 15, 2026</t>
  </si>
  <si>
    <r>
      <t xml:space="preserve">Note: If there are any discrepancies between this spreadsheet and the current </t>
    </r>
    <r>
      <rPr>
        <b/>
        <i/>
        <sz val="14"/>
        <color theme="1"/>
        <rFont val="Calibri"/>
        <family val="2"/>
        <scheme val="minor"/>
      </rPr>
      <t>Waste Manual</t>
    </r>
    <r>
      <rPr>
        <b/>
        <sz val="14"/>
        <color theme="1"/>
        <rFont val="Calibri"/>
        <family val="2"/>
        <scheme val="minor"/>
      </rPr>
      <t>, the manual will take presedence.</t>
    </r>
  </si>
  <si>
    <t>Coast Simplified Waste Survey (SWS) Calculator Version 1.0.1 - Summary of Eligibility Criteria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</si>
</sst>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
  </numFmts>
  <fonts count="29" x14ac:knownFonts="1">
    <font>
      <sz val="11"/>
      <color theme="1"/>
      <name val="Calibri"/>
      <family val="2"/>
      <scheme val="minor"/>
    </font>
    <font>
      <b/>
      <sz val="11"/>
      <color indexed="8"/>
      <name val="Calibri"/>
      <family val="2"/>
    </font>
    <font>
      <b/>
      <sz val="9"/>
      <color indexed="81"/>
      <name val="Tahoma"/>
      <family val="2"/>
    </font>
    <font>
      <i/>
      <sz val="11"/>
      <color indexed="8"/>
      <name val="Calibri"/>
      <family val="2"/>
    </font>
    <font>
      <sz val="10"/>
      <name val="Arial"/>
      <family val="2"/>
    </font>
    <font>
      <b/>
      <i/>
      <sz val="11"/>
      <color indexed="8"/>
      <name val="Calibri"/>
      <family val="2"/>
    </font>
    <font>
      <b/>
      <sz val="14"/>
      <color indexed="8"/>
      <name val="Calibri"/>
      <family val="2"/>
    </font>
    <font>
      <b/>
      <vertAlign val="superscript"/>
      <sz val="11"/>
      <color indexed="8"/>
      <name val="Calibri"/>
      <family val="2"/>
    </font>
    <font>
      <b/>
      <vertAlign val="superscript"/>
      <sz val="14"/>
      <color indexed="8"/>
      <name val="Calibri"/>
      <family val="2"/>
    </font>
    <font>
      <sz val="8"/>
      <name val="Calibri"/>
      <family val="2"/>
    </font>
    <font>
      <sz val="11"/>
      <color theme="1"/>
      <name val="Calibri"/>
      <family val="2"/>
      <scheme val="minor"/>
    </font>
    <font>
      <b/>
      <sz val="11"/>
      <color theme="1"/>
      <name val="Calibri"/>
      <family val="2"/>
      <scheme val="minor"/>
    </font>
    <font>
      <b/>
      <sz val="12"/>
      <color theme="1"/>
      <name val="Calibri"/>
      <family val="2"/>
      <scheme val="minor"/>
    </font>
    <font>
      <b/>
      <sz val="16"/>
      <color theme="1"/>
      <name val="Calibri"/>
      <family val="2"/>
      <scheme val="minor"/>
    </font>
    <font>
      <i/>
      <sz val="11"/>
      <color theme="1"/>
      <name val="Calibri"/>
      <family val="2"/>
      <scheme val="minor"/>
    </font>
    <font>
      <b/>
      <sz val="11"/>
      <color theme="3" tint="0.39997558519241921"/>
      <name val="Calibri"/>
      <family val="2"/>
      <scheme val="minor"/>
    </font>
    <font>
      <sz val="11"/>
      <color theme="3" tint="0.39997558519241921"/>
      <name val="Calibri"/>
      <family val="2"/>
      <scheme val="minor"/>
    </font>
    <font>
      <b/>
      <sz val="14"/>
      <color theme="1"/>
      <name val="Calibri"/>
      <family val="2"/>
      <scheme val="minor"/>
    </font>
    <font>
      <sz val="11"/>
      <name val="Calibri"/>
      <family val="2"/>
      <scheme val="minor"/>
    </font>
    <font>
      <b/>
      <sz val="11"/>
      <name val="Calibri"/>
      <family val="2"/>
      <scheme val="minor"/>
    </font>
    <font>
      <b/>
      <i/>
      <sz val="11"/>
      <color theme="1"/>
      <name val="Calibri"/>
      <family val="2"/>
      <scheme val="minor"/>
    </font>
    <font>
      <sz val="11"/>
      <color theme="1"/>
      <name val="Aptos"/>
      <family val="2"/>
    </font>
    <font>
      <sz val="9"/>
      <color indexed="81"/>
      <name val="Tahoma"/>
      <family val="2"/>
    </font>
    <font>
      <b/>
      <sz val="13"/>
      <color theme="1"/>
      <name val="Calibri"/>
      <family val="2"/>
      <scheme val="minor"/>
    </font>
    <font>
      <b/>
      <vertAlign val="superscript"/>
      <sz val="11"/>
      <color theme="1"/>
      <name val="Calibri"/>
      <family val="2"/>
      <scheme val="minor"/>
    </font>
    <font>
      <b/>
      <sz val="11"/>
      <color rgb="FFF79646"/>
      <name val="Calibri"/>
      <family val="2"/>
    </font>
    <font>
      <sz val="11"/>
      <color theme="3" tint="0.39997558519241921"/>
      <name val="Calibri"/>
      <family val="2"/>
    </font>
    <font>
      <b/>
      <sz val="12"/>
      <color indexed="8"/>
      <name val="Calibri"/>
      <family val="2"/>
      <scheme val="minor"/>
    </font>
    <font>
      <b/>
      <i/>
      <sz val="14"/>
      <color theme="1"/>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rgb="FF00B0F0"/>
        <bgColor indexed="64"/>
      </patternFill>
    </fill>
    <fill>
      <patternFill patternType="solid">
        <fgColor rgb="FFFFFF00"/>
        <bgColor indexed="64"/>
      </patternFill>
    </fill>
    <fill>
      <patternFill patternType="solid">
        <fgColor rgb="FF9BE5FF"/>
        <bgColor indexed="64"/>
      </patternFill>
    </fill>
    <fill>
      <patternFill patternType="solid">
        <fgColor theme="0"/>
        <bgColor indexed="64"/>
      </patternFill>
    </fill>
    <fill>
      <patternFill patternType="solid">
        <fgColor theme="9" tint="0.79998168889431442"/>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diagonal/>
    </border>
    <border>
      <left style="medium">
        <color indexed="64"/>
      </left>
      <right/>
      <top style="medium">
        <color indexed="64"/>
      </top>
      <bottom/>
      <diagonal/>
    </border>
    <border>
      <left style="medium">
        <color indexed="64"/>
      </left>
      <right/>
      <top style="thin">
        <color indexed="64"/>
      </top>
      <bottom/>
      <diagonal/>
    </border>
    <border>
      <left/>
      <right style="thin">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medium">
        <color indexed="64"/>
      </bottom>
      <diagonal/>
    </border>
  </borders>
  <cellStyleXfs count="3">
    <xf numFmtId="0" fontId="0" fillId="0" borderId="0"/>
    <xf numFmtId="0" fontId="4" fillId="0" borderId="0"/>
    <xf numFmtId="9" fontId="10" fillId="0" borderId="0" applyFont="0" applyFill="0" applyBorder="0" applyAlignment="0" applyProtection="0"/>
  </cellStyleXfs>
  <cellXfs count="378">
    <xf numFmtId="0" fontId="0" fillId="0" borderId="0" xfId="0"/>
    <xf numFmtId="0" fontId="0" fillId="0" borderId="0" xfId="0" applyProtection="1">
      <protection hidden="1"/>
    </xf>
    <xf numFmtId="0" fontId="11" fillId="0" borderId="0" xfId="0" applyFont="1" applyProtection="1">
      <protection hidden="1"/>
    </xf>
    <xf numFmtId="0" fontId="14" fillId="0" borderId="0" xfId="0" applyFont="1" applyProtection="1">
      <protection hidden="1"/>
    </xf>
    <xf numFmtId="164" fontId="15" fillId="0" borderId="16" xfId="2" applyNumberFormat="1" applyFont="1" applyBorder="1" applyProtection="1">
      <protection locked="0"/>
    </xf>
    <xf numFmtId="49" fontId="15" fillId="0" borderId="5" xfId="0" applyNumberFormat="1" applyFont="1" applyBorder="1" applyAlignment="1" applyProtection="1">
      <alignment horizontal="right"/>
      <protection locked="0"/>
    </xf>
    <xf numFmtId="165" fontId="15" fillId="0" borderId="5" xfId="0" applyNumberFormat="1" applyFont="1" applyBorder="1" applyProtection="1">
      <protection locked="0"/>
    </xf>
    <xf numFmtId="49" fontId="15" fillId="0" borderId="1" xfId="0" applyNumberFormat="1" applyFont="1" applyBorder="1" applyAlignment="1" applyProtection="1">
      <alignment horizontal="center"/>
      <protection locked="0"/>
    </xf>
    <xf numFmtId="49" fontId="15" fillId="0" borderId="7" xfId="0" applyNumberFormat="1" applyFont="1" applyBorder="1" applyAlignment="1" applyProtection="1">
      <alignment horizontal="center"/>
      <protection locked="0"/>
    </xf>
    <xf numFmtId="0" fontId="15" fillId="0" borderId="4" xfId="0" applyFont="1" applyBorder="1" applyAlignment="1" applyProtection="1">
      <alignment horizontal="center"/>
      <protection locked="0"/>
    </xf>
    <xf numFmtId="0" fontId="15" fillId="0" borderId="1" xfId="0" applyFont="1" applyBorder="1" applyAlignment="1" applyProtection="1">
      <alignment horizontal="center"/>
      <protection locked="0"/>
    </xf>
    <xf numFmtId="49" fontId="15" fillId="0" borderId="4" xfId="0" applyNumberFormat="1" applyFont="1" applyBorder="1" applyAlignment="1" applyProtection="1">
      <alignment horizontal="center"/>
      <protection locked="0"/>
    </xf>
    <xf numFmtId="165" fontId="15" fillId="0" borderId="1" xfId="0" applyNumberFormat="1" applyFont="1" applyBorder="1" applyAlignment="1" applyProtection="1">
      <alignment horizontal="center"/>
      <protection locked="0"/>
    </xf>
    <xf numFmtId="0" fontId="15" fillId="0" borderId="6" xfId="0" applyFont="1" applyBorder="1" applyAlignment="1" applyProtection="1">
      <alignment horizontal="center"/>
      <protection locked="0"/>
    </xf>
    <xf numFmtId="0" fontId="15" fillId="0" borderId="7" xfId="0" applyFont="1" applyBorder="1" applyAlignment="1" applyProtection="1">
      <alignment horizontal="center"/>
      <protection locked="0"/>
    </xf>
    <xf numFmtId="49" fontId="15" fillId="0" borderId="5" xfId="0" applyNumberFormat="1" applyFont="1" applyBorder="1" applyAlignment="1" applyProtection="1">
      <alignment wrapText="1"/>
      <protection locked="0"/>
    </xf>
    <xf numFmtId="49" fontId="15" fillId="0" borderId="2" xfId="0" applyNumberFormat="1" applyFont="1" applyBorder="1" applyAlignment="1" applyProtection="1">
      <alignment wrapText="1"/>
      <protection locked="0"/>
    </xf>
    <xf numFmtId="0" fontId="16" fillId="0" borderId="4" xfId="0" applyFont="1" applyBorder="1" applyAlignment="1" applyProtection="1">
      <alignment horizontal="center"/>
      <protection locked="0"/>
    </xf>
    <xf numFmtId="2" fontId="16" fillId="0" borderId="1" xfId="0" applyNumberFormat="1" applyFont="1" applyBorder="1" applyProtection="1">
      <protection locked="0"/>
    </xf>
    <xf numFmtId="166" fontId="16" fillId="0" borderId="1" xfId="0" applyNumberFormat="1" applyFont="1" applyBorder="1" applyProtection="1">
      <protection locked="0"/>
    </xf>
    <xf numFmtId="0" fontId="16" fillId="0" borderId="4" xfId="0" applyFont="1" applyBorder="1" applyProtection="1">
      <protection locked="0"/>
    </xf>
    <xf numFmtId="164" fontId="16" fillId="0" borderId="16" xfId="2" applyNumberFormat="1" applyFont="1" applyBorder="1" applyProtection="1">
      <protection locked="0"/>
    </xf>
    <xf numFmtId="164" fontId="16" fillId="0" borderId="5" xfId="2" applyNumberFormat="1" applyFont="1" applyBorder="1" applyProtection="1">
      <protection locked="0"/>
    </xf>
    <xf numFmtId="166" fontId="15" fillId="0" borderId="5" xfId="0" applyNumberFormat="1" applyFont="1" applyBorder="1" applyProtection="1">
      <protection locked="0"/>
    </xf>
    <xf numFmtId="0" fontId="11" fillId="7" borderId="0" xfId="0" applyFont="1" applyFill="1" applyProtection="1">
      <protection hidden="1"/>
    </xf>
    <xf numFmtId="0" fontId="11" fillId="7" borderId="3" xfId="0" applyFont="1" applyFill="1" applyBorder="1" applyProtection="1">
      <protection hidden="1"/>
    </xf>
    <xf numFmtId="0" fontId="11" fillId="7" borderId="0" xfId="0" applyFont="1" applyFill="1" applyAlignment="1" applyProtection="1">
      <alignment horizontal="center"/>
      <protection hidden="1"/>
    </xf>
    <xf numFmtId="0" fontId="0" fillId="7" borderId="0" xfId="0" applyFill="1" applyProtection="1">
      <protection hidden="1"/>
    </xf>
    <xf numFmtId="0" fontId="11" fillId="6" borderId="4" xfId="0" applyFont="1" applyFill="1" applyBorder="1" applyProtection="1">
      <protection hidden="1"/>
    </xf>
    <xf numFmtId="0" fontId="0" fillId="7" borderId="3" xfId="0" applyFill="1" applyBorder="1" applyProtection="1">
      <protection hidden="1"/>
    </xf>
    <xf numFmtId="0" fontId="0" fillId="7" borderId="0" xfId="0" applyFill="1" applyAlignment="1" applyProtection="1">
      <alignment horizontal="center"/>
      <protection hidden="1"/>
    </xf>
    <xf numFmtId="0" fontId="11" fillId="8" borderId="4" xfId="0" applyFont="1" applyFill="1" applyBorder="1" applyProtection="1">
      <protection hidden="1"/>
    </xf>
    <xf numFmtId="2" fontId="0" fillId="7" borderId="3" xfId="0" applyNumberFormat="1" applyFill="1" applyBorder="1" applyProtection="1">
      <protection hidden="1"/>
    </xf>
    <xf numFmtId="2" fontId="0" fillId="7" borderId="0" xfId="0" applyNumberFormat="1" applyFill="1" applyAlignment="1" applyProtection="1">
      <alignment horizontal="center"/>
      <protection hidden="1"/>
    </xf>
    <xf numFmtId="0" fontId="11" fillId="6" borderId="21" xfId="0" applyFont="1" applyFill="1" applyBorder="1" applyProtection="1">
      <protection hidden="1"/>
    </xf>
    <xf numFmtId="165" fontId="0" fillId="7" borderId="3" xfId="0" applyNumberFormat="1" applyFill="1" applyBorder="1" applyProtection="1">
      <protection hidden="1"/>
    </xf>
    <xf numFmtId="165" fontId="0" fillId="7" borderId="0" xfId="0" applyNumberFormat="1" applyFill="1" applyAlignment="1" applyProtection="1">
      <alignment horizont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right"/>
      <protection hidden="1"/>
    </xf>
    <xf numFmtId="165" fontId="0" fillId="7" borderId="1" xfId="0" applyNumberFormat="1" applyFill="1" applyBorder="1" applyProtection="1">
      <protection hidden="1"/>
    </xf>
    <xf numFmtId="164" fontId="10" fillId="7" borderId="1" xfId="2" applyNumberFormat="1" applyFont="1" applyFill="1" applyBorder="1" applyProtection="1">
      <protection hidden="1"/>
    </xf>
    <xf numFmtId="0" fontId="0" fillId="6" borderId="5" xfId="0" applyFill="1" applyBorder="1" applyAlignment="1" applyProtection="1">
      <alignment horizontal="center"/>
      <protection hidden="1"/>
    </xf>
    <xf numFmtId="0" fontId="0" fillId="6" borderId="1" xfId="0" applyFill="1" applyBorder="1" applyAlignment="1" applyProtection="1">
      <alignment horizontal="center"/>
      <protection hidden="1"/>
    </xf>
    <xf numFmtId="0" fontId="11" fillId="0" borderId="0" xfId="0" applyFont="1" applyAlignment="1" applyProtection="1">
      <alignment horizontal="center"/>
      <protection hidden="1"/>
    </xf>
    <xf numFmtId="0" fontId="11" fillId="0" borderId="0" xfId="0" applyFont="1" applyAlignment="1" applyProtection="1">
      <alignment horizontal="center" wrapText="1"/>
      <protection hidden="1"/>
    </xf>
    <xf numFmtId="0" fontId="17" fillId="0" borderId="0" xfId="0" applyFont="1" applyProtection="1">
      <protection hidden="1"/>
    </xf>
    <xf numFmtId="0" fontId="11" fillId="0" borderId="0" xfId="0" applyFont="1" applyAlignment="1" applyProtection="1">
      <alignment wrapText="1"/>
      <protection hidden="1"/>
    </xf>
    <xf numFmtId="0" fontId="0" fillId="0" borderId="0" xfId="0" applyAlignment="1" applyProtection="1">
      <alignment horizontal="center"/>
      <protection hidden="1"/>
    </xf>
    <xf numFmtId="2" fontId="11" fillId="0" borderId="0" xfId="0" applyNumberFormat="1" applyFont="1" applyProtection="1">
      <protection hidden="1"/>
    </xf>
    <xf numFmtId="2" fontId="0" fillId="0" borderId="0" xfId="0" applyNumberFormat="1" applyProtection="1">
      <protection hidden="1"/>
    </xf>
    <xf numFmtId="2" fontId="0" fillId="0" borderId="0" xfId="0" applyNumberFormat="1" applyAlignment="1" applyProtection="1">
      <alignment horizontal="center"/>
      <protection hidden="1"/>
    </xf>
    <xf numFmtId="0" fontId="11" fillId="8" borderId="29" xfId="0" applyFont="1" applyFill="1" applyBorder="1" applyAlignment="1" applyProtection="1">
      <alignment horizontal="center"/>
      <protection hidden="1"/>
    </xf>
    <xf numFmtId="0" fontId="11" fillId="8" borderId="30" xfId="0" applyFont="1" applyFill="1" applyBorder="1" applyAlignment="1" applyProtection="1">
      <alignment horizontal="center"/>
      <protection hidden="1"/>
    </xf>
    <xf numFmtId="0" fontId="11" fillId="0" borderId="31" xfId="0" applyFont="1" applyBorder="1" applyAlignment="1" applyProtection="1">
      <alignment horizontal="center"/>
      <protection hidden="1"/>
    </xf>
    <xf numFmtId="0" fontId="11" fillId="0" borderId="29" xfId="0" applyFont="1" applyBorder="1" applyAlignment="1" applyProtection="1">
      <alignment horizontal="center"/>
      <protection hidden="1"/>
    </xf>
    <xf numFmtId="0" fontId="17" fillId="2" borderId="0" xfId="0" applyFont="1" applyFill="1" applyProtection="1">
      <protection hidden="1"/>
    </xf>
    <xf numFmtId="0" fontId="0" fillId="2" borderId="0" xfId="0" applyFill="1" applyProtection="1">
      <protection hidden="1"/>
    </xf>
    <xf numFmtId="0" fontId="17" fillId="8" borderId="0" xfId="0" applyFont="1" applyFill="1" applyProtection="1">
      <protection hidden="1"/>
    </xf>
    <xf numFmtId="0" fontId="0" fillId="8" borderId="0" xfId="0" applyFill="1" applyProtection="1">
      <protection hidden="1"/>
    </xf>
    <xf numFmtId="0" fontId="11" fillId="2" borderId="0" xfId="0" applyFont="1" applyFill="1" applyProtection="1">
      <protection hidden="1"/>
    </xf>
    <xf numFmtId="0" fontId="11" fillId="0" borderId="1" xfId="0" applyFont="1" applyBorder="1" applyAlignment="1" applyProtection="1">
      <alignment horizontal="center"/>
      <protection hidden="1"/>
    </xf>
    <xf numFmtId="0" fontId="0" fillId="0" borderId="0" xfId="0" applyAlignment="1" applyProtection="1">
      <alignment horizontal="left"/>
      <protection hidden="1"/>
    </xf>
    <xf numFmtId="0" fontId="11" fillId="0" borderId="1" xfId="0" applyFont="1" applyBorder="1" applyAlignment="1" applyProtection="1">
      <alignment horizontal="center" wrapText="1"/>
      <protection hidden="1"/>
    </xf>
    <xf numFmtId="0" fontId="11" fillId="8" borderId="1" xfId="0" applyFont="1" applyFill="1" applyBorder="1" applyAlignment="1" applyProtection="1">
      <alignment horizontal="center"/>
      <protection hidden="1"/>
    </xf>
    <xf numFmtId="0" fontId="11" fillId="0" borderId="0" xfId="0" applyFont="1" applyAlignment="1" applyProtection="1">
      <alignment horizontal="left"/>
      <protection hidden="1"/>
    </xf>
    <xf numFmtId="0" fontId="0" fillId="0" borderId="0" xfId="0" quotePrefix="1" applyProtection="1">
      <protection hidden="1"/>
    </xf>
    <xf numFmtId="0" fontId="11" fillId="0" borderId="30" xfId="0" applyFont="1" applyBorder="1" applyAlignment="1" applyProtection="1">
      <alignment horizontal="center"/>
      <protection hidden="1"/>
    </xf>
    <xf numFmtId="0" fontId="20" fillId="0" borderId="0" xfId="0" applyFont="1" applyProtection="1">
      <protection hidden="1"/>
    </xf>
    <xf numFmtId="0" fontId="11" fillId="0" borderId="22" xfId="0" applyFont="1" applyBorder="1" applyProtection="1">
      <protection hidden="1"/>
    </xf>
    <xf numFmtId="0" fontId="11" fillId="6" borderId="32" xfId="0" applyFont="1" applyFill="1" applyBorder="1" applyAlignment="1" applyProtection="1">
      <alignment horizontal="center" wrapText="1"/>
      <protection hidden="1"/>
    </xf>
    <xf numFmtId="0" fontId="11" fillId="6" borderId="33" xfId="0" applyFont="1" applyFill="1" applyBorder="1" applyAlignment="1" applyProtection="1">
      <alignment horizontal="center" wrapText="1"/>
      <protection hidden="1"/>
    </xf>
    <xf numFmtId="0" fontId="11" fillId="6" borderId="9" xfId="0" quotePrefix="1" applyFont="1" applyFill="1" applyBorder="1" applyAlignment="1" applyProtection="1">
      <alignment horizontal="center" wrapText="1"/>
      <protection hidden="1"/>
    </xf>
    <xf numFmtId="0" fontId="11" fillId="6" borderId="8" xfId="0" quotePrefix="1" applyFont="1" applyFill="1" applyBorder="1" applyAlignment="1" applyProtection="1">
      <alignment horizontal="center" wrapText="1"/>
      <protection hidden="1"/>
    </xf>
    <xf numFmtId="0" fontId="11" fillId="6" borderId="33" xfId="0" applyFont="1" applyFill="1" applyBorder="1" applyAlignment="1" applyProtection="1">
      <alignment horizontal="center" vertical="center" wrapText="1"/>
      <protection hidden="1"/>
    </xf>
    <xf numFmtId="0" fontId="20" fillId="0" borderId="0" xfId="0" applyFont="1" applyAlignment="1" applyProtection="1">
      <alignment horizontal="left"/>
      <protection hidden="1"/>
    </xf>
    <xf numFmtId="0" fontId="0" fillId="0" borderId="0" xfId="0" applyAlignment="1" applyProtection="1">
      <alignment vertical="center"/>
      <protection hidden="1"/>
    </xf>
    <xf numFmtId="0" fontId="11" fillId="0" borderId="31" xfId="0" applyFont="1" applyBorder="1" applyAlignment="1" applyProtection="1">
      <alignment horizontal="center" wrapText="1"/>
      <protection hidden="1"/>
    </xf>
    <xf numFmtId="0" fontId="11" fillId="0" borderId="29" xfId="0" applyFont="1" applyBorder="1" applyAlignment="1" applyProtection="1">
      <alignment horizontal="center" wrapText="1"/>
      <protection hidden="1"/>
    </xf>
    <xf numFmtId="0" fontId="11" fillId="8" borderId="29" xfId="0" applyFont="1" applyFill="1" applyBorder="1" applyAlignment="1" applyProtection="1">
      <alignment horizontal="center" wrapText="1"/>
      <protection hidden="1"/>
    </xf>
    <xf numFmtId="0" fontId="11" fillId="8" borderId="30" xfId="0" applyFont="1" applyFill="1" applyBorder="1" applyAlignment="1" applyProtection="1">
      <alignment horizontal="center" wrapText="1"/>
      <protection hidden="1"/>
    </xf>
    <xf numFmtId="2" fontId="11" fillId="0" borderId="0" xfId="0" applyNumberFormat="1" applyFont="1" applyAlignment="1" applyProtection="1">
      <alignment horizontal="center"/>
      <protection hidden="1"/>
    </xf>
    <xf numFmtId="0" fontId="11" fillId="8" borderId="50" xfId="0" applyFont="1" applyFill="1" applyBorder="1" applyAlignment="1" applyProtection="1">
      <alignment horizontal="center" vertical="center" wrapText="1"/>
      <protection hidden="1"/>
    </xf>
    <xf numFmtId="0" fontId="16" fillId="0" borderId="20" xfId="0" applyFont="1" applyBorder="1" applyAlignment="1" applyProtection="1">
      <alignment horizontal="center"/>
      <protection locked="0"/>
    </xf>
    <xf numFmtId="2" fontId="16" fillId="0" borderId="26" xfId="0" applyNumberFormat="1" applyFont="1" applyBorder="1" applyProtection="1">
      <protection locked="0"/>
    </xf>
    <xf numFmtId="166" fontId="16" fillId="0" borderId="26" xfId="0" applyNumberFormat="1" applyFont="1" applyBorder="1" applyProtection="1">
      <protection locked="0"/>
    </xf>
    <xf numFmtId="49" fontId="15" fillId="0" borderId="20" xfId="0" applyNumberFormat="1" applyFont="1" applyBorder="1" applyAlignment="1" applyProtection="1">
      <alignment horizontal="center" wrapText="1"/>
      <protection locked="0"/>
    </xf>
    <xf numFmtId="49" fontId="15" fillId="0" borderId="26" xfId="0" applyNumberFormat="1" applyFont="1" applyBorder="1" applyAlignment="1" applyProtection="1">
      <alignment horizontal="center"/>
      <protection locked="0"/>
    </xf>
    <xf numFmtId="165" fontId="15" fillId="0" borderId="26" xfId="0" applyNumberFormat="1" applyFont="1" applyBorder="1" applyAlignment="1" applyProtection="1">
      <alignment horizontal="center"/>
      <protection locked="0"/>
    </xf>
    <xf numFmtId="49" fontId="15" fillId="0" borderId="16" xfId="0" applyNumberFormat="1" applyFont="1" applyBorder="1" applyAlignment="1" applyProtection="1">
      <alignment wrapText="1"/>
      <protection locked="0"/>
    </xf>
    <xf numFmtId="165" fontId="11" fillId="8" borderId="24" xfId="0" applyNumberFormat="1" applyFont="1" applyFill="1" applyBorder="1" applyAlignment="1" applyProtection="1">
      <alignment horizontal="center"/>
      <protection hidden="1"/>
    </xf>
    <xf numFmtId="0" fontId="11" fillId="6" borderId="22" xfId="0" applyFont="1" applyFill="1" applyBorder="1" applyAlignment="1" applyProtection="1">
      <alignment horizontal="center"/>
      <protection hidden="1"/>
    </xf>
    <xf numFmtId="0" fontId="11" fillId="6" borderId="23" xfId="0" applyFont="1" applyFill="1" applyBorder="1" applyAlignment="1" applyProtection="1">
      <alignment horizontal="center"/>
      <protection hidden="1"/>
    </xf>
    <xf numFmtId="0" fontId="11" fillId="6" borderId="24" xfId="0" applyFont="1" applyFill="1" applyBorder="1" applyAlignment="1" applyProtection="1">
      <alignment horizontal="center"/>
      <protection hidden="1"/>
    </xf>
    <xf numFmtId="0" fontId="11" fillId="0" borderId="14" xfId="0" applyFont="1" applyBorder="1" applyAlignment="1" applyProtection="1">
      <alignment horizontal="center" vertical="center" wrapText="1"/>
      <protection hidden="1"/>
    </xf>
    <xf numFmtId="0" fontId="16" fillId="0" borderId="49" xfId="0" applyFont="1" applyBorder="1" applyAlignment="1" applyProtection="1">
      <alignment horizontal="center"/>
      <protection locked="0"/>
    </xf>
    <xf numFmtId="2" fontId="16" fillId="0" borderId="49" xfId="0" applyNumberFormat="1" applyFont="1" applyBorder="1" applyAlignment="1" applyProtection="1">
      <alignment horizontal="center"/>
      <protection locked="0"/>
    </xf>
    <xf numFmtId="1" fontId="25" fillId="6" borderId="1" xfId="0" applyNumberFormat="1" applyFont="1" applyFill="1" applyBorder="1" applyAlignment="1" applyProtection="1">
      <alignment horizontal="center"/>
      <protection hidden="1"/>
    </xf>
    <xf numFmtId="166" fontId="26" fillId="0" borderId="1" xfId="0" applyNumberFormat="1" applyFont="1" applyBorder="1" applyProtection="1">
      <protection locked="0"/>
    </xf>
    <xf numFmtId="1" fontId="25" fillId="6" borderId="26" xfId="0" applyNumberFormat="1" applyFont="1" applyFill="1" applyBorder="1" applyAlignment="1" applyProtection="1">
      <alignment horizontal="center"/>
      <protection hidden="1"/>
    </xf>
    <xf numFmtId="166" fontId="26" fillId="0" borderId="26" xfId="0" applyNumberFormat="1" applyFont="1" applyBorder="1" applyProtection="1">
      <protection locked="0"/>
    </xf>
    <xf numFmtId="2" fontId="16" fillId="0" borderId="49" xfId="0" applyNumberFormat="1" applyFont="1" applyBorder="1" applyAlignment="1" applyProtection="1">
      <alignment horizontal="right"/>
      <protection locked="0"/>
    </xf>
    <xf numFmtId="0" fontId="3" fillId="0" borderId="0" xfId="0" applyFont="1" applyProtection="1">
      <protection hidden="1"/>
    </xf>
    <xf numFmtId="0" fontId="11" fillId="6" borderId="50" xfId="0" applyFont="1" applyFill="1" applyBorder="1" applyAlignment="1" applyProtection="1">
      <alignment horizontal="center" wrapText="1"/>
      <protection hidden="1"/>
    </xf>
    <xf numFmtId="0" fontId="11" fillId="6" borderId="18" xfId="0" applyFont="1" applyFill="1" applyBorder="1" applyAlignment="1" applyProtection="1">
      <alignment horizontal="center" wrapText="1"/>
      <protection hidden="1"/>
    </xf>
    <xf numFmtId="0" fontId="11" fillId="6" borderId="17" xfId="0" applyFont="1" applyFill="1" applyBorder="1" applyAlignment="1" applyProtection="1">
      <alignment horizontal="center" wrapText="1"/>
      <protection hidden="1"/>
    </xf>
    <xf numFmtId="0" fontId="0" fillId="0" borderId="0" xfId="0" applyAlignment="1" applyProtection="1">
      <alignment wrapText="1"/>
      <protection hidden="1"/>
    </xf>
    <xf numFmtId="2" fontId="11" fillId="8" borderId="26" xfId="0" applyNumberFormat="1" applyFont="1" applyFill="1" applyBorder="1" applyProtection="1">
      <protection hidden="1"/>
    </xf>
    <xf numFmtId="2" fontId="11" fillId="8" borderId="16" xfId="0" applyNumberFormat="1" applyFont="1" applyFill="1" applyBorder="1" applyProtection="1">
      <protection hidden="1"/>
    </xf>
    <xf numFmtId="2" fontId="11" fillId="8" borderId="1" xfId="0" applyNumberFormat="1" applyFont="1" applyFill="1" applyBorder="1" applyProtection="1">
      <protection hidden="1"/>
    </xf>
    <xf numFmtId="2" fontId="11" fillId="8" borderId="5" xfId="0" applyNumberFormat="1" applyFont="1" applyFill="1" applyBorder="1" applyProtection="1">
      <protection hidden="1"/>
    </xf>
    <xf numFmtId="0" fontId="11" fillId="6" borderId="6" xfId="0" applyFont="1" applyFill="1" applyBorder="1" applyAlignment="1" applyProtection="1">
      <alignment horizontal="center"/>
      <protection hidden="1"/>
    </xf>
    <xf numFmtId="0" fontId="11" fillId="6" borderId="11" xfId="0" applyFont="1" applyFill="1" applyBorder="1" applyAlignment="1" applyProtection="1">
      <alignment horizontal="center"/>
      <protection hidden="1"/>
    </xf>
    <xf numFmtId="0" fontId="11" fillId="6" borderId="7" xfId="0" applyFont="1" applyFill="1" applyBorder="1" applyAlignment="1" applyProtection="1">
      <alignment horizontal="center"/>
      <protection hidden="1"/>
    </xf>
    <xf numFmtId="2" fontId="11" fillId="6" borderId="7" xfId="0" applyNumberFormat="1" applyFont="1" applyFill="1" applyBorder="1" applyProtection="1">
      <protection hidden="1"/>
    </xf>
    <xf numFmtId="166" fontId="11" fillId="6" borderId="7" xfId="0" applyNumberFormat="1" applyFont="1" applyFill="1" applyBorder="1" applyProtection="1">
      <protection hidden="1"/>
    </xf>
    <xf numFmtId="2" fontId="11" fillId="6" borderId="2" xfId="0" applyNumberFormat="1" applyFont="1" applyFill="1" applyBorder="1" applyProtection="1">
      <protection hidden="1"/>
    </xf>
    <xf numFmtId="0" fontId="11" fillId="0" borderId="18" xfId="0" applyFont="1" applyBorder="1" applyProtection="1">
      <protection hidden="1"/>
    </xf>
    <xf numFmtId="0" fontId="11" fillId="0" borderId="4" xfId="0" applyFont="1" applyBorder="1" applyProtection="1">
      <protection hidden="1"/>
    </xf>
    <xf numFmtId="0" fontId="11" fillId="0" borderId="6" xfId="0" applyFont="1" applyBorder="1" applyProtection="1">
      <protection hidden="1"/>
    </xf>
    <xf numFmtId="165" fontId="0" fillId="6" borderId="5" xfId="0" applyNumberFormat="1" applyFill="1" applyBorder="1" applyProtection="1">
      <protection hidden="1"/>
    </xf>
    <xf numFmtId="165" fontId="11" fillId="6" borderId="5" xfId="0" applyNumberFormat="1" applyFont="1" applyFill="1" applyBorder="1" applyProtection="1">
      <protection hidden="1"/>
    </xf>
    <xf numFmtId="0" fontId="11" fillId="8" borderId="2" xfId="0" applyFont="1" applyFill="1" applyBorder="1" applyAlignment="1" applyProtection="1">
      <alignment horizontal="center"/>
      <protection hidden="1"/>
    </xf>
    <xf numFmtId="0" fontId="21" fillId="0" borderId="0" xfId="0" applyFont="1" applyAlignment="1" applyProtection="1">
      <alignment vertical="center"/>
      <protection hidden="1"/>
    </xf>
    <xf numFmtId="0" fontId="0" fillId="9" borderId="46" xfId="0" applyFill="1" applyBorder="1" applyProtection="1">
      <protection hidden="1"/>
    </xf>
    <xf numFmtId="0" fontId="0" fillId="9" borderId="15" xfId="0" applyFill="1" applyBorder="1" applyProtection="1">
      <protection hidden="1"/>
    </xf>
    <xf numFmtId="0" fontId="11" fillId="6" borderId="19" xfId="0" applyFont="1" applyFill="1" applyBorder="1" applyAlignment="1" applyProtection="1">
      <alignment horizontal="center" wrapText="1"/>
      <protection hidden="1"/>
    </xf>
    <xf numFmtId="49" fontId="18" fillId="6" borderId="4" xfId="0" applyNumberFormat="1" applyFont="1" applyFill="1" applyBorder="1" applyAlignment="1" applyProtection="1">
      <alignment horizontal="center"/>
      <protection hidden="1"/>
    </xf>
    <xf numFmtId="2" fontId="18" fillId="6" borderId="1" xfId="0" applyNumberFormat="1" applyFont="1" applyFill="1" applyBorder="1" applyProtection="1">
      <protection hidden="1"/>
    </xf>
    <xf numFmtId="1" fontId="18" fillId="6" borderId="1" xfId="0" applyNumberFormat="1" applyFont="1" applyFill="1" applyBorder="1" applyAlignment="1" applyProtection="1">
      <alignment horizontal="center"/>
      <protection hidden="1"/>
    </xf>
    <xf numFmtId="165" fontId="0" fillId="0" borderId="0" xfId="0" applyNumberFormat="1" applyProtection="1">
      <protection hidden="1"/>
    </xf>
    <xf numFmtId="165" fontId="0" fillId="9" borderId="46" xfId="0" applyNumberFormat="1" applyFill="1" applyBorder="1" applyProtection="1">
      <protection hidden="1"/>
    </xf>
    <xf numFmtId="165" fontId="0" fillId="9" borderId="15" xfId="0" applyNumberFormat="1" applyFill="1" applyBorder="1" applyProtection="1">
      <protection hidden="1"/>
    </xf>
    <xf numFmtId="2" fontId="0" fillId="9" borderId="15" xfId="0" applyNumberFormat="1" applyFill="1" applyBorder="1" applyProtection="1">
      <protection hidden="1"/>
    </xf>
    <xf numFmtId="165" fontId="11" fillId="0" borderId="0" xfId="0" applyNumberFormat="1" applyFont="1" applyProtection="1">
      <protection hidden="1"/>
    </xf>
    <xf numFmtId="165" fontId="11" fillId="6" borderId="7" xfId="0" applyNumberFormat="1" applyFont="1" applyFill="1" applyBorder="1" applyAlignment="1" applyProtection="1">
      <alignment horizontal="center"/>
      <protection hidden="1"/>
    </xf>
    <xf numFmtId="165" fontId="11" fillId="6" borderId="2" xfId="0" applyNumberFormat="1" applyFont="1" applyFill="1" applyBorder="1" applyProtection="1">
      <protection hidden="1"/>
    </xf>
    <xf numFmtId="165" fontId="11" fillId="9" borderId="46" xfId="0" applyNumberFormat="1" applyFont="1" applyFill="1" applyBorder="1" applyProtection="1">
      <protection hidden="1"/>
    </xf>
    <xf numFmtId="165" fontId="11" fillId="9" borderId="15" xfId="0" applyNumberFormat="1" applyFont="1" applyFill="1" applyBorder="1" applyProtection="1">
      <protection hidden="1"/>
    </xf>
    <xf numFmtId="2" fontId="11" fillId="9" borderId="15" xfId="0" applyNumberFormat="1" applyFont="1" applyFill="1" applyBorder="1" applyProtection="1">
      <protection hidden="1"/>
    </xf>
    <xf numFmtId="0" fontId="0" fillId="9" borderId="0" xfId="0" applyFill="1" applyProtection="1">
      <protection hidden="1"/>
    </xf>
    <xf numFmtId="2" fontId="0" fillId="9" borderId="0" xfId="0" applyNumberFormat="1" applyFill="1" applyProtection="1">
      <protection hidden="1"/>
    </xf>
    <xf numFmtId="165" fontId="0" fillId="9" borderId="0" xfId="0" applyNumberFormat="1" applyFill="1" applyProtection="1">
      <protection hidden="1"/>
    </xf>
    <xf numFmtId="165" fontId="11" fillId="0" borderId="0" xfId="0" applyNumberFormat="1" applyFont="1" applyAlignment="1" applyProtection="1">
      <alignment horizontal="center"/>
      <protection hidden="1"/>
    </xf>
    <xf numFmtId="165" fontId="11" fillId="6" borderId="19" xfId="0" applyNumberFormat="1" applyFont="1" applyFill="1" applyBorder="1" applyProtection="1">
      <protection hidden="1"/>
    </xf>
    <xf numFmtId="164" fontId="11" fillId="6" borderId="19" xfId="2" applyNumberFormat="1" applyFont="1" applyFill="1" applyBorder="1" applyProtection="1">
      <protection hidden="1"/>
    </xf>
    <xf numFmtId="0" fontId="16" fillId="0" borderId="18" xfId="0" applyFont="1" applyBorder="1" applyProtection="1">
      <protection locked="0"/>
    </xf>
    <xf numFmtId="164" fontId="16" fillId="0" borderId="19" xfId="2" applyNumberFormat="1" applyFont="1" applyBorder="1" applyProtection="1">
      <protection locked="0"/>
    </xf>
    <xf numFmtId="164" fontId="11" fillId="6" borderId="2" xfId="2" applyNumberFormat="1" applyFont="1" applyFill="1" applyBorder="1" applyProtection="1">
      <protection hidden="1"/>
    </xf>
    <xf numFmtId="0" fontId="11" fillId="7" borderId="0" xfId="0" applyFont="1" applyFill="1" applyAlignment="1" applyProtection="1">
      <alignment horizontal="center" wrapText="1"/>
      <protection hidden="1"/>
    </xf>
    <xf numFmtId="0" fontId="17" fillId="7" borderId="0" xfId="0" applyFont="1" applyFill="1" applyProtection="1">
      <protection hidden="1"/>
    </xf>
    <xf numFmtId="0" fontId="11" fillId="7" borderId="0" xfId="0" applyFont="1" applyFill="1" applyAlignment="1" applyProtection="1">
      <alignment wrapText="1"/>
      <protection hidden="1"/>
    </xf>
    <xf numFmtId="0" fontId="0" fillId="10" borderId="17" xfId="0" applyFill="1" applyBorder="1" applyAlignment="1" applyProtection="1">
      <alignment horizontal="center"/>
      <protection hidden="1"/>
    </xf>
    <xf numFmtId="165" fontId="0" fillId="10" borderId="1" xfId="0" applyNumberFormat="1" applyFill="1" applyBorder="1" applyProtection="1">
      <protection hidden="1"/>
    </xf>
    <xf numFmtId="0" fontId="0" fillId="10" borderId="5" xfId="0" applyFill="1" applyBorder="1" applyAlignment="1" applyProtection="1">
      <alignment horizontal="center"/>
      <protection hidden="1"/>
    </xf>
    <xf numFmtId="0" fontId="11" fillId="6" borderId="58" xfId="0" applyFont="1" applyFill="1" applyBorder="1" applyAlignment="1" applyProtection="1">
      <alignment horizontal="center" wrapText="1"/>
      <protection hidden="1"/>
    </xf>
    <xf numFmtId="0" fontId="11" fillId="6" borderId="14" xfId="0" quotePrefix="1" applyFont="1" applyFill="1" applyBorder="1" applyAlignment="1" applyProtection="1">
      <alignment horizontal="center" wrapText="1"/>
      <protection hidden="1"/>
    </xf>
    <xf numFmtId="0" fontId="11" fillId="6" borderId="57" xfId="0" quotePrefix="1" applyFont="1" applyFill="1" applyBorder="1" applyAlignment="1" applyProtection="1">
      <alignment horizontal="center" wrapText="1"/>
      <protection hidden="1"/>
    </xf>
    <xf numFmtId="0" fontId="11" fillId="7" borderId="59" xfId="0" applyFont="1" applyFill="1" applyBorder="1" applyAlignment="1" applyProtection="1">
      <alignment horizontal="center" wrapText="1"/>
      <protection hidden="1"/>
    </xf>
    <xf numFmtId="164" fontId="10" fillId="10" borderId="1" xfId="2" applyNumberFormat="1" applyFont="1" applyFill="1" applyBorder="1" applyProtection="1">
      <protection hidden="1"/>
    </xf>
    <xf numFmtId="0" fontId="0" fillId="10" borderId="1" xfId="0" applyFill="1" applyBorder="1" applyAlignment="1" applyProtection="1">
      <alignment horizontal="center"/>
      <protection hidden="1"/>
    </xf>
    <xf numFmtId="165" fontId="10" fillId="10" borderId="1" xfId="2" applyNumberFormat="1" applyFont="1" applyFill="1" applyBorder="1" applyProtection="1">
      <protection hidden="1"/>
    </xf>
    <xf numFmtId="165" fontId="10" fillId="6" borderId="1" xfId="2" applyNumberFormat="1" applyFont="1" applyFill="1" applyBorder="1" applyProtection="1">
      <protection hidden="1"/>
    </xf>
    <xf numFmtId="164" fontId="10" fillId="10" borderId="17" xfId="2" applyNumberFormat="1" applyFont="1" applyFill="1" applyBorder="1" applyProtection="1">
      <protection hidden="1"/>
    </xf>
    <xf numFmtId="165" fontId="10" fillId="10" borderId="17" xfId="2" applyNumberFormat="1" applyFont="1" applyFill="1" applyBorder="1" applyProtection="1">
      <protection hidden="1"/>
    </xf>
    <xf numFmtId="0" fontId="0" fillId="10" borderId="19" xfId="0" applyFill="1" applyBorder="1" applyAlignment="1" applyProtection="1">
      <alignment horizontal="center"/>
      <protection hidden="1"/>
    </xf>
    <xf numFmtId="164" fontId="10" fillId="10" borderId="42" xfId="2" applyNumberFormat="1" applyFont="1" applyFill="1" applyBorder="1" applyProtection="1">
      <protection hidden="1"/>
    </xf>
    <xf numFmtId="164" fontId="10" fillId="2" borderId="3" xfId="2" applyNumberFormat="1" applyFont="1" applyFill="1" applyBorder="1" applyProtection="1">
      <protection hidden="1"/>
    </xf>
    <xf numFmtId="164" fontId="10" fillId="10" borderId="3" xfId="2" applyNumberFormat="1" applyFont="1" applyFill="1" applyBorder="1" applyProtection="1">
      <protection hidden="1"/>
    </xf>
    <xf numFmtId="164" fontId="10" fillId="10" borderId="28" xfId="2" applyNumberFormat="1" applyFont="1" applyFill="1" applyBorder="1" applyProtection="1">
      <protection hidden="1"/>
    </xf>
    <xf numFmtId="165" fontId="10" fillId="10" borderId="18" xfId="2" applyNumberFormat="1" applyFont="1" applyFill="1" applyBorder="1" applyAlignment="1" applyProtection="1">
      <alignment horizontal="center"/>
      <protection hidden="1"/>
    </xf>
    <xf numFmtId="165" fontId="10" fillId="6" borderId="4" xfId="2" applyNumberFormat="1" applyFont="1" applyFill="1" applyBorder="1" applyAlignment="1" applyProtection="1">
      <alignment horizontal="center"/>
      <protection hidden="1"/>
    </xf>
    <xf numFmtId="165" fontId="10" fillId="10" borderId="4" xfId="2" applyNumberFormat="1" applyFont="1" applyFill="1" applyBorder="1" applyAlignment="1" applyProtection="1">
      <alignment horizontal="center"/>
      <protection hidden="1"/>
    </xf>
    <xf numFmtId="0" fontId="19" fillId="6" borderId="4" xfId="0" applyFont="1" applyFill="1" applyBorder="1" applyAlignment="1" applyProtection="1">
      <alignment horizontal="center"/>
      <protection hidden="1"/>
    </xf>
    <xf numFmtId="9" fontId="19" fillId="6" borderId="1" xfId="2" applyFont="1" applyFill="1" applyBorder="1" applyAlignment="1" applyProtection="1">
      <alignment horizontal="center"/>
      <protection hidden="1"/>
    </xf>
    <xf numFmtId="164" fontId="10" fillId="2" borderId="9" xfId="2" applyNumberFormat="1" applyFont="1" applyFill="1" applyBorder="1" applyProtection="1">
      <protection hidden="1"/>
    </xf>
    <xf numFmtId="9" fontId="19" fillId="6" borderId="7" xfId="2" applyFont="1" applyFill="1" applyBorder="1" applyAlignment="1" applyProtection="1">
      <alignment horizontal="center"/>
      <protection hidden="1"/>
    </xf>
    <xf numFmtId="164" fontId="10" fillId="10" borderId="33" xfId="2" applyNumberFormat="1" applyFont="1" applyFill="1" applyBorder="1" applyProtection="1">
      <protection hidden="1"/>
    </xf>
    <xf numFmtId="164" fontId="10" fillId="10" borderId="9" xfId="2" applyNumberFormat="1" applyFont="1" applyFill="1" applyBorder="1" applyProtection="1">
      <protection hidden="1"/>
    </xf>
    <xf numFmtId="0" fontId="0" fillId="0" borderId="5" xfId="0" applyBorder="1" applyAlignment="1" applyProtection="1">
      <alignment horizontal="center"/>
      <protection hidden="1"/>
    </xf>
    <xf numFmtId="0" fontId="19" fillId="0" borderId="4" xfId="0" applyFont="1" applyBorder="1" applyAlignment="1" applyProtection="1">
      <alignment horizontal="center"/>
      <protection hidden="1"/>
    </xf>
    <xf numFmtId="0" fontId="19" fillId="0" borderId="0" xfId="0" applyFont="1" applyAlignment="1" applyProtection="1">
      <alignment horizontal="center"/>
      <protection hidden="1"/>
    </xf>
    <xf numFmtId="165" fontId="10" fillId="10" borderId="42" xfId="2" applyNumberFormat="1" applyFont="1" applyFill="1" applyBorder="1" applyAlignment="1" applyProtection="1">
      <alignment horizontal="center"/>
      <protection hidden="1"/>
    </xf>
    <xf numFmtId="165" fontId="10" fillId="6" borderId="3" xfId="2" applyNumberFormat="1" applyFont="1" applyFill="1" applyBorder="1" applyAlignment="1" applyProtection="1">
      <alignment horizontal="center"/>
      <protection hidden="1"/>
    </xf>
    <xf numFmtId="165" fontId="10" fillId="10" borderId="3" xfId="2" applyNumberFormat="1" applyFont="1" applyFill="1" applyBorder="1" applyAlignment="1" applyProtection="1">
      <alignment horizontal="center"/>
      <protection hidden="1"/>
    </xf>
    <xf numFmtId="0" fontId="0" fillId="0" borderId="19" xfId="0" applyBorder="1" applyAlignment="1" applyProtection="1">
      <alignment horizontal="center"/>
      <protection hidden="1"/>
    </xf>
    <xf numFmtId="9" fontId="19" fillId="0" borderId="1" xfId="2" applyFont="1" applyFill="1" applyBorder="1" applyAlignment="1" applyProtection="1">
      <alignment horizontal="center"/>
      <protection hidden="1"/>
    </xf>
    <xf numFmtId="0" fontId="19" fillId="0" borderId="18" xfId="0" applyFont="1" applyBorder="1" applyAlignment="1" applyProtection="1">
      <alignment horizontal="center"/>
      <protection hidden="1"/>
    </xf>
    <xf numFmtId="9" fontId="19" fillId="0" borderId="17" xfId="2" applyFont="1" applyFill="1" applyBorder="1" applyAlignment="1" applyProtection="1">
      <alignment horizontal="center"/>
      <protection hidden="1"/>
    </xf>
    <xf numFmtId="165" fontId="0" fillId="7" borderId="17" xfId="0" applyNumberFormat="1" applyFill="1" applyBorder="1" applyProtection="1">
      <protection hidden="1"/>
    </xf>
    <xf numFmtId="0" fontId="19" fillId="6" borderId="22" xfId="0" applyFont="1" applyFill="1" applyBorder="1" applyAlignment="1" applyProtection="1">
      <alignment horizontal="center" wrapText="1"/>
      <protection hidden="1"/>
    </xf>
    <xf numFmtId="0" fontId="19" fillId="6" borderId="23" xfId="0" applyFont="1" applyFill="1" applyBorder="1" applyAlignment="1" applyProtection="1">
      <alignment horizontal="center" wrapText="1"/>
      <protection hidden="1"/>
    </xf>
    <xf numFmtId="0" fontId="11" fillId="7" borderId="23" xfId="0" applyFont="1" applyFill="1" applyBorder="1" applyAlignment="1" applyProtection="1">
      <alignment horizontal="center" wrapText="1"/>
      <protection hidden="1"/>
    </xf>
    <xf numFmtId="0" fontId="12" fillId="7" borderId="22" xfId="0" applyFont="1" applyFill="1" applyBorder="1" applyAlignment="1" applyProtection="1">
      <alignment horizontal="center" vertical="center" wrapText="1"/>
      <protection hidden="1"/>
    </xf>
    <xf numFmtId="0" fontId="11" fillId="6" borderId="24" xfId="0" applyFont="1" applyFill="1" applyBorder="1" applyAlignment="1" applyProtection="1">
      <alignment horizontal="center" wrapText="1"/>
      <protection hidden="1"/>
    </xf>
    <xf numFmtId="0" fontId="11" fillId="0" borderId="0" xfId="0" applyFont="1"/>
    <xf numFmtId="0" fontId="12" fillId="3" borderId="54" xfId="0" applyFont="1" applyFill="1" applyBorder="1" applyAlignment="1">
      <alignment horizontal="center" vertical="center" wrapText="1"/>
    </xf>
    <xf numFmtId="0" fontId="12" fillId="3" borderId="55"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12" fillId="3" borderId="56" xfId="0" applyFont="1" applyFill="1" applyBorder="1" applyAlignment="1">
      <alignment horizontal="center" vertical="center" wrapText="1"/>
    </xf>
    <xf numFmtId="0" fontId="12" fillId="3" borderId="60" xfId="0" applyFont="1" applyFill="1" applyBorder="1" applyAlignment="1">
      <alignment horizontal="center" vertical="center" wrapText="1"/>
    </xf>
    <xf numFmtId="0" fontId="17" fillId="11" borderId="18" xfId="0" applyFont="1" applyFill="1" applyBorder="1" applyAlignment="1">
      <alignment horizontal="center"/>
    </xf>
    <xf numFmtId="2" fontId="12" fillId="11" borderId="17" xfId="0" applyNumberFormat="1" applyFont="1" applyFill="1" applyBorder="1" applyAlignment="1">
      <alignment horizontal="center" vertical="center" wrapText="1"/>
    </xf>
    <xf numFmtId="2" fontId="12" fillId="11" borderId="33" xfId="0" applyNumberFormat="1" applyFont="1" applyFill="1" applyBorder="1" applyAlignment="1">
      <alignment horizontal="center" vertical="center" wrapText="1"/>
    </xf>
    <xf numFmtId="2" fontId="12" fillId="11" borderId="18" xfId="0" applyNumberFormat="1" applyFont="1" applyFill="1" applyBorder="1" applyAlignment="1">
      <alignment horizontal="center" vertical="center" wrapText="1"/>
    </xf>
    <xf numFmtId="2" fontId="12" fillId="11" borderId="19" xfId="0" applyNumberFormat="1" applyFont="1" applyFill="1" applyBorder="1" applyAlignment="1">
      <alignment horizontal="center" vertical="center" wrapText="1"/>
    </xf>
    <xf numFmtId="0" fontId="17" fillId="11" borderId="6" xfId="0" applyFont="1" applyFill="1" applyBorder="1" applyAlignment="1">
      <alignment horizontal="center"/>
    </xf>
    <xf numFmtId="10" fontId="27" fillId="11" borderId="7" xfId="2" applyNumberFormat="1" applyFont="1" applyFill="1" applyBorder="1" applyAlignment="1" applyProtection="1">
      <alignment horizontal="center" wrapText="1"/>
    </xf>
    <xf numFmtId="10" fontId="12" fillId="11" borderId="7" xfId="2" applyNumberFormat="1" applyFont="1" applyFill="1" applyBorder="1" applyAlignment="1" applyProtection="1">
      <alignment horizontal="center" vertical="center" wrapText="1"/>
    </xf>
    <xf numFmtId="10" fontId="12" fillId="11" borderId="8" xfId="2" applyNumberFormat="1" applyFont="1" applyFill="1" applyBorder="1" applyAlignment="1" applyProtection="1">
      <alignment horizontal="center"/>
    </xf>
    <xf numFmtId="10" fontId="27" fillId="11" borderId="6" xfId="2" applyNumberFormat="1" applyFont="1" applyFill="1" applyBorder="1" applyAlignment="1" applyProtection="1">
      <alignment horizontal="center" wrapText="1"/>
    </xf>
    <xf numFmtId="10" fontId="12" fillId="11" borderId="2" xfId="2" applyNumberFormat="1" applyFont="1" applyFill="1" applyBorder="1" applyAlignment="1" applyProtection="1">
      <alignment horizontal="center"/>
    </xf>
    <xf numFmtId="0" fontId="17" fillId="0" borderId="18" xfId="0" applyFont="1" applyBorder="1" applyAlignment="1">
      <alignment horizontal="center"/>
    </xf>
    <xf numFmtId="2" fontId="12" fillId="0" borderId="17" xfId="0" applyNumberFormat="1" applyFont="1" applyBorder="1" applyAlignment="1">
      <alignment horizontal="center" vertical="center" wrapText="1"/>
    </xf>
    <xf numFmtId="2" fontId="12" fillId="0" borderId="33" xfId="0" applyNumberFormat="1" applyFont="1" applyBorder="1" applyAlignment="1">
      <alignment horizontal="center" vertical="center" wrapText="1"/>
    </xf>
    <xf numFmtId="2" fontId="12" fillId="0" borderId="18" xfId="0" applyNumberFormat="1" applyFont="1" applyBorder="1" applyAlignment="1">
      <alignment horizontal="center" vertical="center" wrapText="1"/>
    </xf>
    <xf numFmtId="2" fontId="12" fillId="0" borderId="19" xfId="0" applyNumberFormat="1" applyFont="1" applyBorder="1" applyAlignment="1">
      <alignment horizontal="center" vertical="center" wrapText="1"/>
    </xf>
    <xf numFmtId="0" fontId="17" fillId="0" borderId="6" xfId="0" applyFont="1" applyBorder="1" applyAlignment="1">
      <alignment horizontal="center"/>
    </xf>
    <xf numFmtId="10" fontId="27" fillId="0" borderId="7" xfId="2" applyNumberFormat="1" applyFont="1" applyFill="1" applyBorder="1" applyAlignment="1" applyProtection="1">
      <alignment horizontal="center" wrapText="1"/>
    </xf>
    <xf numFmtId="10" fontId="12" fillId="0" borderId="7" xfId="2" applyNumberFormat="1" applyFont="1" applyFill="1" applyBorder="1" applyAlignment="1" applyProtection="1">
      <alignment horizontal="center" vertical="center" wrapText="1"/>
    </xf>
    <xf numFmtId="10" fontId="12" fillId="0" borderId="8" xfId="2" applyNumberFormat="1" applyFont="1" applyFill="1" applyBorder="1" applyAlignment="1" applyProtection="1">
      <alignment horizontal="center"/>
    </xf>
    <xf numFmtId="10" fontId="27" fillId="0" borderId="6" xfId="2" applyNumberFormat="1" applyFont="1" applyFill="1" applyBorder="1" applyAlignment="1" applyProtection="1">
      <alignment horizontal="center" wrapText="1"/>
    </xf>
    <xf numFmtId="10" fontId="12" fillId="0" borderId="2" xfId="2" applyNumberFormat="1" applyFont="1" applyFill="1" applyBorder="1" applyAlignment="1" applyProtection="1">
      <alignment horizontal="center"/>
    </xf>
    <xf numFmtId="0" fontId="17" fillId="11" borderId="58" xfId="0" applyFont="1" applyFill="1" applyBorder="1" applyAlignment="1">
      <alignment horizontal="center"/>
    </xf>
    <xf numFmtId="10" fontId="27" fillId="11" borderId="14" xfId="2" applyNumberFormat="1" applyFont="1" applyFill="1" applyBorder="1" applyAlignment="1" applyProtection="1">
      <alignment horizontal="center" wrapText="1"/>
    </xf>
    <xf numFmtId="10" fontId="12" fillId="11" borderId="14" xfId="2" applyNumberFormat="1" applyFont="1" applyFill="1" applyBorder="1" applyAlignment="1" applyProtection="1">
      <alignment horizontal="center" vertical="center" wrapText="1"/>
    </xf>
    <xf numFmtId="10" fontId="12" fillId="11" borderId="53" xfId="2" applyNumberFormat="1" applyFont="1" applyFill="1" applyBorder="1" applyAlignment="1" applyProtection="1">
      <alignment horizontal="center"/>
    </xf>
    <xf numFmtId="10" fontId="27" fillId="11" borderId="58" xfId="2" applyNumberFormat="1" applyFont="1" applyFill="1" applyBorder="1" applyAlignment="1" applyProtection="1">
      <alignment horizontal="center" wrapText="1"/>
    </xf>
    <xf numFmtId="10" fontId="12" fillId="11" borderId="57" xfId="2" applyNumberFormat="1" applyFont="1" applyFill="1" applyBorder="1" applyAlignment="1" applyProtection="1">
      <alignment horizontal="center"/>
    </xf>
    <xf numFmtId="0" fontId="19" fillId="6" borderId="6" xfId="0" applyFont="1" applyFill="1" applyBorder="1" applyAlignment="1" applyProtection="1">
      <alignment horizontal="center"/>
      <protection hidden="1"/>
    </xf>
    <xf numFmtId="9" fontId="19" fillId="6" borderId="11" xfId="2" applyFont="1" applyFill="1" applyBorder="1" applyAlignment="1" applyProtection="1">
      <alignment horizontal="center"/>
      <protection hidden="1"/>
    </xf>
    <xf numFmtId="0" fontId="19" fillId="0" borderId="58" xfId="0" applyFont="1" applyBorder="1" applyAlignment="1" applyProtection="1">
      <alignment horizontal="center"/>
      <protection hidden="1"/>
    </xf>
    <xf numFmtId="165" fontId="11" fillId="7" borderId="7" xfId="0" applyNumberFormat="1" applyFont="1" applyFill="1" applyBorder="1" applyProtection="1">
      <protection hidden="1"/>
    </xf>
    <xf numFmtId="164" fontId="11" fillId="7" borderId="7" xfId="2" applyNumberFormat="1" applyFont="1" applyFill="1" applyBorder="1" applyProtection="1">
      <protection hidden="1"/>
    </xf>
    <xf numFmtId="0" fontId="11" fillId="6" borderId="2" xfId="0" applyFont="1" applyFill="1" applyBorder="1" applyAlignment="1" applyProtection="1">
      <alignment horizontal="center"/>
      <protection hidden="1"/>
    </xf>
    <xf numFmtId="165" fontId="11" fillId="6" borderId="6" xfId="2" applyNumberFormat="1" applyFont="1" applyFill="1" applyBorder="1" applyAlignment="1" applyProtection="1">
      <alignment horizontal="center"/>
      <protection hidden="1"/>
    </xf>
    <xf numFmtId="164" fontId="11" fillId="2" borderId="8" xfId="2" applyNumberFormat="1" applyFont="1" applyFill="1" applyBorder="1" applyProtection="1">
      <protection hidden="1"/>
    </xf>
    <xf numFmtId="164" fontId="11" fillId="2" borderId="11" xfId="2" applyNumberFormat="1" applyFont="1" applyFill="1" applyBorder="1" applyProtection="1">
      <protection hidden="1"/>
    </xf>
    <xf numFmtId="164" fontId="11" fillId="10" borderId="7" xfId="2" applyNumberFormat="1" applyFont="1" applyFill="1" applyBorder="1" applyProtection="1">
      <protection hidden="1"/>
    </xf>
    <xf numFmtId="165" fontId="11" fillId="6" borderId="11" xfId="2" applyNumberFormat="1" applyFont="1" applyFill="1" applyBorder="1" applyAlignment="1" applyProtection="1">
      <alignment horizontal="center"/>
      <protection hidden="1"/>
    </xf>
    <xf numFmtId="164" fontId="11" fillId="10" borderId="28" xfId="2" applyNumberFormat="1" applyFont="1" applyFill="1" applyBorder="1" applyProtection="1">
      <protection hidden="1"/>
    </xf>
    <xf numFmtId="165" fontId="10" fillId="0" borderId="4" xfId="2" applyNumberFormat="1" applyFont="1" applyFill="1" applyBorder="1" applyAlignment="1" applyProtection="1">
      <alignment horizontal="center"/>
      <protection hidden="1"/>
    </xf>
    <xf numFmtId="165" fontId="10" fillId="0" borderId="18" xfId="2" applyNumberFormat="1" applyFont="1" applyFill="1" applyBorder="1" applyAlignment="1" applyProtection="1">
      <alignment horizontal="center"/>
      <protection hidden="1"/>
    </xf>
    <xf numFmtId="164" fontId="10" fillId="0" borderId="3" xfId="2" applyNumberFormat="1" applyFont="1" applyFill="1" applyBorder="1" applyProtection="1">
      <protection hidden="1"/>
    </xf>
    <xf numFmtId="0" fontId="0" fillId="0" borderId="1" xfId="0" applyBorder="1" applyAlignment="1" applyProtection="1">
      <alignment horizontal="center"/>
      <protection hidden="1"/>
    </xf>
    <xf numFmtId="0" fontId="0" fillId="0" borderId="17" xfId="0" applyBorder="1" applyAlignment="1" applyProtection="1">
      <alignment horizontal="center"/>
      <protection hidden="1"/>
    </xf>
    <xf numFmtId="164" fontId="10" fillId="6" borderId="3" xfId="2" applyNumberFormat="1" applyFont="1" applyFill="1" applyBorder="1" applyProtection="1">
      <protection hidden="1"/>
    </xf>
    <xf numFmtId="164" fontId="10" fillId="0" borderId="28" xfId="2" applyNumberFormat="1" applyFont="1" applyFill="1" applyBorder="1" applyProtection="1">
      <protection hidden="1"/>
    </xf>
    <xf numFmtId="164" fontId="10" fillId="6" borderId="25" xfId="2" applyNumberFormat="1" applyFont="1" applyFill="1" applyBorder="1" applyProtection="1">
      <protection hidden="1"/>
    </xf>
    <xf numFmtId="164" fontId="10" fillId="10" borderId="25" xfId="2" applyNumberFormat="1" applyFont="1" applyFill="1" applyBorder="1" applyProtection="1">
      <protection hidden="1"/>
    </xf>
    <xf numFmtId="164" fontId="10" fillId="0" borderId="25" xfId="2" applyNumberFormat="1" applyFont="1" applyFill="1" applyBorder="1" applyProtection="1">
      <protection hidden="1"/>
    </xf>
    <xf numFmtId="164" fontId="10" fillId="2" borderId="25" xfId="2" applyNumberFormat="1" applyFont="1" applyFill="1" applyBorder="1" applyProtection="1">
      <protection hidden="1"/>
    </xf>
    <xf numFmtId="164" fontId="11" fillId="2" borderId="43" xfId="2" applyNumberFormat="1" applyFont="1" applyFill="1" applyBorder="1" applyProtection="1">
      <protection hidden="1"/>
    </xf>
    <xf numFmtId="0" fontId="11" fillId="0" borderId="14" xfId="0" applyFont="1" applyBorder="1" applyAlignment="1" applyProtection="1">
      <alignment horizontal="center" vertical="center" wrapText="1"/>
      <protection hidden="1"/>
    </xf>
    <xf numFmtId="0" fontId="11" fillId="0" borderId="26" xfId="0" applyFont="1" applyBorder="1" applyAlignment="1" applyProtection="1">
      <alignment horizontal="center" vertical="center" wrapText="1"/>
      <protection hidden="1"/>
    </xf>
    <xf numFmtId="0" fontId="11" fillId="0" borderId="18" xfId="0" applyFont="1" applyBorder="1" applyAlignment="1" applyProtection="1">
      <alignment horizontal="center" vertical="center" wrapText="1"/>
      <protection hidden="1"/>
    </xf>
    <xf numFmtId="0" fontId="11" fillId="0" borderId="4" xfId="0" applyFont="1" applyBorder="1" applyAlignment="1" applyProtection="1">
      <alignment horizontal="center" vertical="center" wrapText="1"/>
      <protection hidden="1"/>
    </xf>
    <xf numFmtId="0" fontId="11" fillId="0" borderId="6" xfId="0" applyFont="1" applyBorder="1" applyAlignment="1" applyProtection="1">
      <alignment horizontal="center" vertical="center" wrapText="1"/>
      <protection hidden="1"/>
    </xf>
    <xf numFmtId="0" fontId="0" fillId="0" borderId="34" xfId="0" applyBorder="1" applyAlignment="1" applyProtection="1">
      <alignment horizontal="left"/>
      <protection hidden="1"/>
    </xf>
    <xf numFmtId="0" fontId="0" fillId="0" borderId="35" xfId="0" applyBorder="1" applyAlignment="1" applyProtection="1">
      <alignment horizontal="left"/>
      <protection hidden="1"/>
    </xf>
    <xf numFmtId="0" fontId="0" fillId="0" borderId="36" xfId="0" applyBorder="1" applyAlignment="1" applyProtection="1">
      <alignment horizontal="left"/>
      <protection hidden="1"/>
    </xf>
    <xf numFmtId="0" fontId="11" fillId="8" borderId="1" xfId="0" applyFont="1" applyFill="1" applyBorder="1" applyAlignment="1" applyProtection="1">
      <alignment horizontal="left"/>
      <protection hidden="1"/>
    </xf>
    <xf numFmtId="0" fontId="11" fillId="0" borderId="1" xfId="0" applyFont="1" applyBorder="1" applyAlignment="1" applyProtection="1">
      <alignment horizontal="center"/>
      <protection hidden="1"/>
    </xf>
    <xf numFmtId="0" fontId="11" fillId="2" borderId="0" xfId="0" applyFont="1" applyFill="1" applyAlignment="1" applyProtection="1">
      <alignment horizontal="left" wrapText="1"/>
      <protection hidden="1"/>
    </xf>
    <xf numFmtId="0" fontId="0" fillId="0" borderId="17" xfId="0" applyBorder="1" applyAlignment="1" applyProtection="1">
      <alignment horizontal="left" vertical="center"/>
      <protection hidden="1"/>
    </xf>
    <xf numFmtId="0" fontId="0" fillId="0" borderId="19" xfId="0" applyBorder="1" applyAlignment="1" applyProtection="1">
      <alignment horizontal="left" vertical="center"/>
      <protection hidden="1"/>
    </xf>
    <xf numFmtId="0" fontId="0" fillId="0" borderId="1" xfId="0" applyBorder="1" applyAlignment="1" applyProtection="1">
      <alignment horizontal="left" vertical="center"/>
      <protection hidden="1"/>
    </xf>
    <xf numFmtId="0" fontId="0" fillId="0" borderId="5" xfId="0" applyBorder="1" applyAlignment="1" applyProtection="1">
      <alignment horizontal="left" vertical="center"/>
      <protection hidden="1"/>
    </xf>
    <xf numFmtId="0" fontId="0" fillId="0" borderId="7" xfId="0" applyBorder="1" applyAlignment="1" applyProtection="1">
      <alignment horizontal="left" vertical="center"/>
      <protection hidden="1"/>
    </xf>
    <xf numFmtId="0" fontId="0" fillId="0" borderId="2" xfId="0" applyBorder="1" applyAlignment="1" applyProtection="1">
      <alignment horizontal="left" vertical="center"/>
      <protection hidden="1"/>
    </xf>
    <xf numFmtId="0" fontId="11" fillId="6" borderId="4" xfId="0" applyFont="1" applyFill="1" applyBorder="1" applyAlignment="1" applyProtection="1">
      <alignment horizontal="left"/>
      <protection hidden="1"/>
    </xf>
    <xf numFmtId="0" fontId="11" fillId="6" borderId="1" xfId="0" applyFont="1" applyFill="1" applyBorder="1" applyAlignment="1" applyProtection="1">
      <alignment horizontal="left"/>
      <protection hidden="1"/>
    </xf>
    <xf numFmtId="0" fontId="11" fillId="8" borderId="6" xfId="0" applyFont="1" applyFill="1" applyBorder="1" applyAlignment="1" applyProtection="1">
      <alignment horizontal="left"/>
      <protection hidden="1"/>
    </xf>
    <xf numFmtId="0" fontId="11" fillId="8" borderId="7" xfId="0" applyFont="1" applyFill="1" applyBorder="1" applyAlignment="1" applyProtection="1">
      <alignment horizontal="left"/>
      <protection hidden="1"/>
    </xf>
    <xf numFmtId="49" fontId="15" fillId="0" borderId="7" xfId="0" applyNumberFormat="1" applyFont="1" applyBorder="1" applyAlignment="1" applyProtection="1">
      <alignment horizontal="center"/>
      <protection locked="0"/>
    </xf>
    <xf numFmtId="49" fontId="15" fillId="0" borderId="2" xfId="0" applyNumberFormat="1" applyFont="1" applyBorder="1" applyAlignment="1" applyProtection="1">
      <alignment horizontal="center"/>
      <protection locked="0"/>
    </xf>
    <xf numFmtId="0" fontId="17" fillId="6" borderId="22" xfId="0" applyFont="1" applyFill="1" applyBorder="1" applyAlignment="1" applyProtection="1">
      <alignment horizontal="center"/>
      <protection hidden="1"/>
    </xf>
    <xf numFmtId="0" fontId="17" fillId="6" borderId="23" xfId="0" applyFont="1" applyFill="1" applyBorder="1" applyAlignment="1" applyProtection="1">
      <alignment horizontal="center"/>
      <protection hidden="1"/>
    </xf>
    <xf numFmtId="0" fontId="17" fillId="6" borderId="24" xfId="0" applyFont="1" applyFill="1" applyBorder="1" applyAlignment="1" applyProtection="1">
      <alignment horizontal="center"/>
      <protection hidden="1"/>
    </xf>
    <xf numFmtId="0" fontId="0" fillId="0" borderId="10" xfId="0" applyBorder="1" applyAlignment="1" applyProtection="1">
      <alignment horizontal="left"/>
      <protection hidden="1"/>
    </xf>
    <xf numFmtId="0" fontId="0" fillId="0" borderId="25" xfId="0" applyBorder="1" applyAlignment="1" applyProtection="1">
      <alignment horizontal="left"/>
      <protection hidden="1"/>
    </xf>
    <xf numFmtId="0" fontId="0" fillId="0" borderId="3" xfId="0" applyBorder="1" applyAlignment="1" applyProtection="1">
      <alignment horizontal="left"/>
      <protection hidden="1"/>
    </xf>
    <xf numFmtId="0" fontId="0" fillId="6" borderId="4" xfId="0" applyFill="1" applyBorder="1" applyAlignment="1" applyProtection="1">
      <alignment horizontal="left"/>
      <protection hidden="1"/>
    </xf>
    <xf numFmtId="0" fontId="0" fillId="6" borderId="1" xfId="0" applyFill="1" applyBorder="1" applyAlignment="1" applyProtection="1">
      <alignment horizontal="left"/>
      <protection hidden="1"/>
    </xf>
    <xf numFmtId="0" fontId="0" fillId="0" borderId="4" xfId="0" applyBorder="1" applyAlignment="1" applyProtection="1">
      <alignment horizontal="left"/>
      <protection hidden="1"/>
    </xf>
    <xf numFmtId="0" fontId="0" fillId="0" borderId="1" xfId="0" applyBorder="1" applyAlignment="1" applyProtection="1">
      <alignment horizontal="left"/>
      <protection hidden="1"/>
    </xf>
    <xf numFmtId="0" fontId="17" fillId="6" borderId="47" xfId="0" applyFont="1" applyFill="1" applyBorder="1" applyAlignment="1" applyProtection="1">
      <alignment horizontal="center"/>
      <protection hidden="1"/>
    </xf>
    <xf numFmtId="0" fontId="17" fillId="6" borderId="32" xfId="0" applyFont="1" applyFill="1" applyBorder="1" applyAlignment="1" applyProtection="1">
      <alignment horizontal="center"/>
      <protection hidden="1"/>
    </xf>
    <xf numFmtId="0" fontId="17" fillId="6" borderId="51" xfId="0" applyFont="1" applyFill="1" applyBorder="1" applyAlignment="1" applyProtection="1">
      <alignment horizontal="center"/>
      <protection hidden="1"/>
    </xf>
    <xf numFmtId="0" fontId="0" fillId="0" borderId="0" xfId="0" applyAlignment="1" applyProtection="1">
      <alignment horizontal="center"/>
      <protection hidden="1"/>
    </xf>
    <xf numFmtId="0" fontId="23" fillId="6" borderId="12" xfId="0" applyFont="1" applyFill="1" applyBorder="1" applyAlignment="1" applyProtection="1">
      <alignment horizontal="center"/>
      <protection hidden="1"/>
    </xf>
    <xf numFmtId="0" fontId="23" fillId="6" borderId="13" xfId="0" applyFont="1" applyFill="1" applyBorder="1" applyAlignment="1" applyProtection="1">
      <alignment horizontal="center"/>
      <protection hidden="1"/>
    </xf>
    <xf numFmtId="0" fontId="23" fillId="6" borderId="52" xfId="0" applyFont="1" applyFill="1" applyBorder="1" applyAlignment="1" applyProtection="1">
      <alignment horizontal="center"/>
      <protection hidden="1"/>
    </xf>
    <xf numFmtId="49" fontId="15" fillId="0" borderId="33" xfId="0" applyNumberFormat="1" applyFont="1" applyBorder="1" applyAlignment="1" applyProtection="1">
      <alignment horizontal="center"/>
      <protection locked="0"/>
    </xf>
    <xf numFmtId="49" fontId="15" fillId="0" borderId="28" xfId="0" applyNumberFormat="1" applyFont="1" applyBorder="1" applyAlignment="1" applyProtection="1">
      <alignment horizontal="center"/>
      <protection locked="0"/>
    </xf>
    <xf numFmtId="49" fontId="15" fillId="0" borderId="44" xfId="0" applyNumberFormat="1" applyFont="1" applyBorder="1" applyAlignment="1" applyProtection="1">
      <alignment horizontal="center"/>
      <protection locked="0"/>
    </xf>
    <xf numFmtId="49" fontId="15" fillId="0" borderId="1" xfId="0" applyNumberFormat="1" applyFont="1" applyBorder="1" applyAlignment="1" applyProtection="1">
      <alignment horizontal="center"/>
      <protection locked="0"/>
    </xf>
    <xf numFmtId="49" fontId="15" fillId="0" borderId="5" xfId="0" applyNumberFormat="1" applyFont="1" applyBorder="1" applyAlignment="1" applyProtection="1">
      <alignment horizontal="center"/>
      <protection locked="0"/>
    </xf>
    <xf numFmtId="0" fontId="0" fillId="0" borderId="20" xfId="0" applyBorder="1" applyAlignment="1" applyProtection="1">
      <alignment horizontal="left"/>
      <protection hidden="1"/>
    </xf>
    <xf numFmtId="0" fontId="0" fillId="0" borderId="26" xfId="0" applyBorder="1" applyAlignment="1" applyProtection="1">
      <alignment horizontal="left"/>
      <protection hidden="1"/>
    </xf>
    <xf numFmtId="0" fontId="11" fillId="8" borderId="37" xfId="0" applyFont="1" applyFill="1" applyBorder="1" applyAlignment="1" applyProtection="1">
      <alignment horizontal="center"/>
      <protection hidden="1"/>
    </xf>
    <xf numFmtId="0" fontId="11" fillId="8" borderId="35" xfId="0" applyFont="1" applyFill="1" applyBorder="1" applyAlignment="1" applyProtection="1">
      <alignment horizontal="center"/>
      <protection hidden="1"/>
    </xf>
    <xf numFmtId="0" fontId="11" fillId="8" borderId="39" xfId="0" applyFont="1" applyFill="1" applyBorder="1" applyAlignment="1" applyProtection="1">
      <alignment horizontal="center"/>
      <protection hidden="1"/>
    </xf>
    <xf numFmtId="0" fontId="11" fillId="6" borderId="40" xfId="0" applyFont="1" applyFill="1" applyBorder="1" applyAlignment="1" applyProtection="1">
      <alignment horizontal="center" wrapText="1"/>
      <protection hidden="1"/>
    </xf>
    <xf numFmtId="0" fontId="11" fillId="6" borderId="27" xfId="0" applyFont="1" applyFill="1" applyBorder="1" applyAlignment="1" applyProtection="1">
      <alignment horizontal="center" wrapText="1"/>
      <protection hidden="1"/>
    </xf>
    <xf numFmtId="0" fontId="14" fillId="0" borderId="32" xfId="0" applyFont="1" applyBorder="1" applyAlignment="1">
      <alignment horizontal="left" vertical="top" wrapText="1"/>
    </xf>
    <xf numFmtId="0" fontId="14" fillId="0" borderId="0" xfId="0" applyFont="1" applyAlignment="1">
      <alignment horizontal="left" vertical="top" wrapText="1"/>
    </xf>
    <xf numFmtId="0" fontId="17" fillId="6" borderId="18" xfId="0" applyFont="1" applyFill="1" applyBorder="1" applyAlignment="1" applyProtection="1">
      <alignment horizontal="center" wrapText="1"/>
      <protection hidden="1"/>
    </xf>
    <xf numFmtId="0" fontId="17" fillId="6" borderId="19" xfId="0" applyFont="1" applyFill="1" applyBorder="1" applyAlignment="1" applyProtection="1">
      <alignment horizontal="center" wrapText="1"/>
      <protection hidden="1"/>
    </xf>
    <xf numFmtId="0" fontId="17" fillId="6" borderId="6" xfId="0" applyFont="1" applyFill="1" applyBorder="1" applyAlignment="1" applyProtection="1">
      <alignment horizontal="center" wrapText="1"/>
      <protection hidden="1"/>
    </xf>
    <xf numFmtId="0" fontId="17" fillId="6" borderId="2" xfId="0" applyFont="1" applyFill="1" applyBorder="1" applyAlignment="1" applyProtection="1">
      <alignment horizontal="center" wrapText="1"/>
      <protection hidden="1"/>
    </xf>
    <xf numFmtId="0" fontId="11" fillId="6" borderId="17" xfId="0" applyFont="1" applyFill="1" applyBorder="1" applyAlignment="1" applyProtection="1">
      <alignment horizontal="center" wrapText="1"/>
      <protection hidden="1"/>
    </xf>
    <xf numFmtId="0" fontId="11" fillId="6" borderId="7" xfId="0" applyFont="1" applyFill="1" applyBorder="1" applyAlignment="1" applyProtection="1">
      <alignment horizontal="center" wrapText="1"/>
      <protection hidden="1"/>
    </xf>
    <xf numFmtId="0" fontId="11" fillId="8" borderId="17" xfId="0" applyFont="1" applyFill="1" applyBorder="1" applyAlignment="1" applyProtection="1">
      <alignment horizontal="center" wrapText="1"/>
      <protection hidden="1"/>
    </xf>
    <xf numFmtId="0" fontId="11" fillId="8" borderId="7" xfId="0" applyFont="1" applyFill="1" applyBorder="1" applyAlignment="1" applyProtection="1">
      <alignment horizontal="center" wrapText="1"/>
      <protection hidden="1"/>
    </xf>
    <xf numFmtId="0" fontId="11" fillId="8" borderId="19" xfId="0" applyFont="1" applyFill="1" applyBorder="1" applyAlignment="1" applyProtection="1">
      <alignment horizontal="center" wrapText="1"/>
      <protection hidden="1"/>
    </xf>
    <xf numFmtId="0" fontId="11" fillId="8" borderId="2" xfId="0" applyFont="1" applyFill="1" applyBorder="1" applyAlignment="1" applyProtection="1">
      <alignment horizontal="center" wrapText="1"/>
      <protection hidden="1"/>
    </xf>
    <xf numFmtId="0" fontId="17" fillId="6" borderId="39" xfId="0" applyFont="1" applyFill="1" applyBorder="1" applyAlignment="1" applyProtection="1">
      <alignment horizontal="center"/>
      <protection hidden="1"/>
    </xf>
    <xf numFmtId="0" fontId="11" fillId="6" borderId="18" xfId="0" applyFont="1" applyFill="1" applyBorder="1" applyAlignment="1" applyProtection="1">
      <alignment horizontal="center" wrapText="1"/>
      <protection hidden="1"/>
    </xf>
    <xf numFmtId="0" fontId="11" fillId="6" borderId="6" xfId="0" applyFont="1" applyFill="1" applyBorder="1" applyAlignment="1" applyProtection="1">
      <alignment horizontal="center" wrapText="1"/>
      <protection hidden="1"/>
    </xf>
    <xf numFmtId="0" fontId="11" fillId="6" borderId="61" xfId="0" applyFont="1" applyFill="1" applyBorder="1" applyAlignment="1" applyProtection="1">
      <alignment horizontal="left"/>
      <protection hidden="1"/>
    </xf>
    <xf numFmtId="0" fontId="11" fillId="6" borderId="43" xfId="0" applyFont="1" applyFill="1" applyBorder="1" applyAlignment="1" applyProtection="1">
      <alignment horizontal="left"/>
      <protection hidden="1"/>
    </xf>
    <xf numFmtId="0" fontId="11" fillId="6" borderId="11" xfId="0" applyFont="1" applyFill="1" applyBorder="1" applyAlignment="1" applyProtection="1">
      <alignment horizontal="left"/>
      <protection hidden="1"/>
    </xf>
    <xf numFmtId="0" fontId="11" fillId="6" borderId="10" xfId="0" applyFont="1" applyFill="1" applyBorder="1" applyAlignment="1" applyProtection="1">
      <alignment horizontal="left"/>
      <protection hidden="1"/>
    </xf>
    <xf numFmtId="0" fontId="11" fillId="6" borderId="25" xfId="0" applyFont="1" applyFill="1" applyBorder="1" applyAlignment="1" applyProtection="1">
      <alignment horizontal="left"/>
      <protection hidden="1"/>
    </xf>
    <xf numFmtId="0" fontId="11" fillId="6" borderId="3" xfId="0" applyFont="1" applyFill="1" applyBorder="1" applyAlignment="1" applyProtection="1">
      <alignment horizontal="left"/>
      <protection hidden="1"/>
    </xf>
    <xf numFmtId="0" fontId="11" fillId="9" borderId="15" xfId="0" applyFont="1" applyFill="1" applyBorder="1" applyAlignment="1" applyProtection="1">
      <alignment horizontal="center" wrapText="1"/>
      <protection hidden="1"/>
    </xf>
    <xf numFmtId="0" fontId="11" fillId="6" borderId="41" xfId="0" applyFont="1" applyFill="1" applyBorder="1" applyAlignment="1" applyProtection="1">
      <alignment horizontal="left"/>
      <protection hidden="1"/>
    </xf>
    <xf numFmtId="0" fontId="11" fillId="6" borderId="28" xfId="0" applyFont="1" applyFill="1" applyBorder="1" applyAlignment="1" applyProtection="1">
      <alignment horizontal="left"/>
      <protection hidden="1"/>
    </xf>
    <xf numFmtId="0" fontId="11" fillId="6" borderId="42" xfId="0" applyFont="1" applyFill="1" applyBorder="1" applyAlignment="1" applyProtection="1">
      <alignment horizontal="left"/>
      <protection hidden="1"/>
    </xf>
    <xf numFmtId="0" fontId="17" fillId="6" borderId="37" xfId="0" applyFont="1" applyFill="1" applyBorder="1" applyAlignment="1" applyProtection="1">
      <alignment horizontal="center"/>
      <protection hidden="1"/>
    </xf>
    <xf numFmtId="0" fontId="17" fillId="6" borderId="35" xfId="0" applyFont="1" applyFill="1" applyBorder="1" applyAlignment="1" applyProtection="1">
      <alignment horizontal="center"/>
      <protection hidden="1"/>
    </xf>
    <xf numFmtId="0" fontId="17" fillId="6" borderId="36" xfId="0" applyFont="1" applyFill="1" applyBorder="1" applyAlignment="1" applyProtection="1">
      <alignment horizontal="center"/>
      <protection hidden="1"/>
    </xf>
    <xf numFmtId="0" fontId="11" fillId="9" borderId="46" xfId="0" applyFont="1" applyFill="1" applyBorder="1" applyAlignment="1" applyProtection="1">
      <alignment horizontal="center" wrapText="1"/>
      <protection hidden="1"/>
    </xf>
    <xf numFmtId="0" fontId="11" fillId="6" borderId="9" xfId="0" applyFont="1" applyFill="1" applyBorder="1" applyAlignment="1" applyProtection="1">
      <alignment horizontal="center"/>
      <protection hidden="1"/>
    </xf>
    <xf numFmtId="0" fontId="11" fillId="6" borderId="25" xfId="0" applyFont="1" applyFill="1" applyBorder="1" applyAlignment="1" applyProtection="1">
      <alignment horizontal="center"/>
      <protection hidden="1"/>
    </xf>
    <xf numFmtId="0" fontId="11" fillId="6" borderId="38" xfId="0" applyFont="1" applyFill="1" applyBorder="1" applyAlignment="1" applyProtection="1">
      <alignment horizontal="center"/>
      <protection hidden="1"/>
    </xf>
    <xf numFmtId="0" fontId="11" fillId="8" borderId="9" xfId="0" applyFont="1" applyFill="1" applyBorder="1" applyAlignment="1" applyProtection="1">
      <alignment horizontal="center"/>
      <protection hidden="1"/>
    </xf>
    <xf numFmtId="0" fontId="11" fillId="8" borderId="25" xfId="0" applyFont="1" applyFill="1" applyBorder="1" applyAlignment="1" applyProtection="1">
      <alignment horizontal="center"/>
      <protection hidden="1"/>
    </xf>
    <xf numFmtId="0" fontId="11" fillId="8" borderId="38" xfId="0" applyFont="1" applyFill="1" applyBorder="1" applyAlignment="1" applyProtection="1">
      <alignment horizontal="center"/>
      <protection hidden="1"/>
    </xf>
    <xf numFmtId="1" fontId="11" fillId="8" borderId="9" xfId="0" applyNumberFormat="1" applyFont="1" applyFill="1" applyBorder="1" applyAlignment="1" applyProtection="1">
      <alignment horizontal="center"/>
      <protection hidden="1"/>
    </xf>
    <xf numFmtId="1" fontId="11" fillId="8" borderId="25" xfId="0" applyNumberFormat="1" applyFont="1" applyFill="1" applyBorder="1" applyAlignment="1" applyProtection="1">
      <alignment horizontal="center"/>
      <protection hidden="1"/>
    </xf>
    <xf numFmtId="1" fontId="11" fillId="8" borderId="38" xfId="0" applyNumberFormat="1" applyFont="1" applyFill="1" applyBorder="1" applyAlignment="1" applyProtection="1">
      <alignment horizontal="center"/>
      <protection hidden="1"/>
    </xf>
    <xf numFmtId="49" fontId="11" fillId="6" borderId="9" xfId="0" applyNumberFormat="1" applyFont="1" applyFill="1" applyBorder="1" applyAlignment="1" applyProtection="1">
      <alignment horizontal="center"/>
      <protection hidden="1"/>
    </xf>
    <xf numFmtId="0" fontId="17" fillId="6" borderId="41" xfId="0" applyFont="1" applyFill="1" applyBorder="1" applyAlignment="1" applyProtection="1">
      <alignment horizontal="center" wrapText="1"/>
      <protection hidden="1"/>
    </xf>
    <xf numFmtId="0" fontId="17" fillId="6" borderId="28" xfId="0" applyFont="1" applyFill="1" applyBorder="1" applyAlignment="1" applyProtection="1">
      <alignment horizontal="center" wrapText="1"/>
      <protection hidden="1"/>
    </xf>
    <xf numFmtId="0" fontId="17" fillId="6" borderId="44" xfId="0" applyFont="1" applyFill="1" applyBorder="1" applyAlignment="1" applyProtection="1">
      <alignment horizontal="center" wrapText="1"/>
      <protection hidden="1"/>
    </xf>
    <xf numFmtId="0" fontId="11" fillId="6" borderId="18" xfId="0" applyFont="1" applyFill="1" applyBorder="1" applyAlignment="1" applyProtection="1">
      <alignment horizontal="center"/>
      <protection hidden="1"/>
    </xf>
    <xf numFmtId="0" fontId="11" fillId="6" borderId="17" xfId="0" applyFont="1" applyFill="1" applyBorder="1" applyAlignment="1" applyProtection="1">
      <alignment horizontal="center"/>
      <protection hidden="1"/>
    </xf>
    <xf numFmtId="0" fontId="11" fillId="6" borderId="19" xfId="0" applyFont="1" applyFill="1" applyBorder="1" applyAlignment="1" applyProtection="1">
      <alignment horizontal="center"/>
      <protection hidden="1"/>
    </xf>
    <xf numFmtId="0" fontId="11" fillId="6" borderId="20" xfId="0" applyFont="1" applyFill="1" applyBorder="1" applyAlignment="1" applyProtection="1">
      <alignment horizontal="center"/>
      <protection hidden="1"/>
    </xf>
    <xf numFmtId="0" fontId="11" fillId="6" borderId="26" xfId="0" applyFont="1" applyFill="1" applyBorder="1" applyAlignment="1" applyProtection="1">
      <alignment horizontal="center"/>
      <protection hidden="1"/>
    </xf>
    <xf numFmtId="0" fontId="11" fillId="6" borderId="16" xfId="0" applyFont="1" applyFill="1" applyBorder="1" applyAlignment="1" applyProtection="1">
      <alignment horizontal="center"/>
      <protection hidden="1"/>
    </xf>
    <xf numFmtId="165" fontId="11" fillId="6" borderId="8" xfId="0" applyNumberFormat="1" applyFont="1" applyFill="1" applyBorder="1" applyAlignment="1" applyProtection="1">
      <alignment horizontal="center"/>
      <protection hidden="1"/>
    </xf>
    <xf numFmtId="165" fontId="11" fillId="6" borderId="43" xfId="0" applyNumberFormat="1" applyFont="1" applyFill="1" applyBorder="1" applyAlignment="1" applyProtection="1">
      <alignment horizontal="center"/>
      <protection hidden="1"/>
    </xf>
    <xf numFmtId="165" fontId="11" fillId="6" borderId="45" xfId="0" applyNumberFormat="1" applyFont="1" applyFill="1" applyBorder="1" applyAlignment="1" applyProtection="1">
      <alignment horizontal="center"/>
      <protection hidden="1"/>
    </xf>
    <xf numFmtId="165" fontId="0" fillId="6" borderId="9" xfId="0" applyNumberFormat="1" applyFill="1" applyBorder="1" applyAlignment="1" applyProtection="1">
      <alignment horizontal="center"/>
      <protection hidden="1"/>
    </xf>
    <xf numFmtId="165" fontId="0" fillId="6" borderId="25" xfId="0" applyNumberFormat="1" applyFill="1" applyBorder="1" applyAlignment="1" applyProtection="1">
      <alignment horizontal="center"/>
      <protection hidden="1"/>
    </xf>
    <xf numFmtId="165" fontId="0" fillId="6" borderId="38" xfId="0" applyNumberFormat="1" applyFill="1" applyBorder="1" applyAlignment="1" applyProtection="1">
      <alignment horizontal="center"/>
      <protection hidden="1"/>
    </xf>
    <xf numFmtId="2" fontId="11" fillId="8" borderId="9" xfId="0" applyNumberFormat="1" applyFont="1" applyFill="1" applyBorder="1" applyAlignment="1" applyProtection="1">
      <alignment horizontal="center"/>
      <protection hidden="1"/>
    </xf>
    <xf numFmtId="2" fontId="11" fillId="8" borderId="25" xfId="0" applyNumberFormat="1" applyFont="1" applyFill="1" applyBorder="1" applyAlignment="1" applyProtection="1">
      <alignment horizontal="center"/>
      <protection hidden="1"/>
    </xf>
    <xf numFmtId="2" fontId="11" fillId="8" borderId="38" xfId="0" applyNumberFormat="1" applyFont="1" applyFill="1" applyBorder="1" applyAlignment="1" applyProtection="1">
      <alignment horizontal="center"/>
      <protection hidden="1"/>
    </xf>
    <xf numFmtId="165" fontId="11" fillId="6" borderId="9" xfId="0" applyNumberFormat="1" applyFont="1" applyFill="1" applyBorder="1" applyAlignment="1" applyProtection="1">
      <alignment horizontal="center"/>
      <protection hidden="1"/>
    </xf>
    <xf numFmtId="165" fontId="11" fillId="6" borderId="25" xfId="0" applyNumberFormat="1" applyFont="1" applyFill="1" applyBorder="1" applyAlignment="1" applyProtection="1">
      <alignment horizontal="center"/>
      <protection hidden="1"/>
    </xf>
    <xf numFmtId="165" fontId="11" fillId="6" borderId="38" xfId="0" applyNumberFormat="1" applyFont="1" applyFill="1" applyBorder="1" applyAlignment="1" applyProtection="1">
      <alignment horizontal="center"/>
      <protection hidden="1"/>
    </xf>
    <xf numFmtId="0" fontId="13" fillId="0" borderId="41" xfId="0" applyFont="1" applyBorder="1" applyAlignment="1">
      <alignment horizontal="center"/>
    </xf>
    <xf numFmtId="0" fontId="13" fillId="0" borderId="48" xfId="0" applyFont="1" applyBorder="1" applyAlignment="1">
      <alignment horizontal="center"/>
    </xf>
    <xf numFmtId="0" fontId="17" fillId="4" borderId="47" xfId="0" applyFont="1" applyFill="1" applyBorder="1" applyAlignment="1">
      <alignment horizontal="center"/>
    </xf>
    <xf numFmtId="0" fontId="17" fillId="4" borderId="32" xfId="0" applyFont="1" applyFill="1" applyBorder="1" applyAlignment="1">
      <alignment horizontal="center"/>
    </xf>
    <xf numFmtId="0" fontId="17" fillId="4" borderId="51" xfId="0" applyFont="1" applyFill="1" applyBorder="1" applyAlignment="1">
      <alignment horizontal="center"/>
    </xf>
    <xf numFmtId="0" fontId="17" fillId="4" borderId="12" xfId="0" applyFont="1" applyFill="1" applyBorder="1" applyAlignment="1">
      <alignment horizontal="center"/>
    </xf>
    <xf numFmtId="0" fontId="17" fillId="4" borderId="13" xfId="0" applyFont="1" applyFill="1" applyBorder="1" applyAlignment="1">
      <alignment horizontal="center"/>
    </xf>
    <xf numFmtId="0" fontId="17" fillId="4" borderId="52" xfId="0" applyFont="1" applyFill="1" applyBorder="1" applyAlignment="1">
      <alignment horizontal="center"/>
    </xf>
    <xf numFmtId="0" fontId="17" fillId="5" borderId="47" xfId="0" applyFont="1" applyFill="1" applyBorder="1" applyAlignment="1">
      <alignment horizontal="center"/>
    </xf>
    <xf numFmtId="0" fontId="17" fillId="5" borderId="32" xfId="0" applyFont="1" applyFill="1" applyBorder="1" applyAlignment="1">
      <alignment horizontal="center"/>
    </xf>
    <xf numFmtId="0" fontId="17" fillId="5" borderId="51" xfId="0" applyFont="1" applyFill="1" applyBorder="1" applyAlignment="1">
      <alignment horizontal="center"/>
    </xf>
    <xf numFmtId="0" fontId="17" fillId="5" borderId="12" xfId="0" applyFont="1" applyFill="1" applyBorder="1" applyAlignment="1">
      <alignment horizontal="center"/>
    </xf>
    <xf numFmtId="0" fontId="17" fillId="5" borderId="13" xfId="0" applyFont="1" applyFill="1" applyBorder="1" applyAlignment="1">
      <alignment horizontal="center"/>
    </xf>
    <xf numFmtId="0" fontId="17" fillId="5" borderId="52" xfId="0" applyFont="1" applyFill="1" applyBorder="1" applyAlignment="1">
      <alignment horizontal="center"/>
    </xf>
  </cellXfs>
  <cellStyles count="3">
    <cellStyle name="Normal" xfId="0" builtinId="0"/>
    <cellStyle name="Normal 2" xfId="1" xr:uid="{00000000-0005-0000-0000-000001000000}"/>
    <cellStyle name="Percent" xfId="2" builtinId="5"/>
  </cellStyles>
  <dxfs count="0"/>
  <tableStyles count="0" defaultTableStyle="TableStyleMedium2" defaultPivotStyle="PivotStyleLight16"/>
  <colors>
    <mruColors>
      <color rgb="FF9BE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28575</xdr:colOff>
      <xdr:row>142</xdr:row>
      <xdr:rowOff>43815</xdr:rowOff>
    </xdr:from>
    <xdr:to>
      <xdr:col>6</xdr:col>
      <xdr:colOff>397820</xdr:colOff>
      <xdr:row>147</xdr:row>
      <xdr:rowOff>133351</xdr:rowOff>
    </xdr:to>
    <xdr:pic>
      <xdr:nvPicPr>
        <xdr:cNvPr id="3" name="Picture 2">
          <a:extLst>
            <a:ext uri="{FF2B5EF4-FFF2-40B4-BE49-F238E27FC236}">
              <a16:creationId xmlns:a16="http://schemas.microsoft.com/office/drawing/2014/main" id="{7A9A7E66-A410-47AC-89D4-CDF9B88DA83C}"/>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7643" b="-1"/>
        <a:stretch/>
      </xdr:blipFill>
      <xdr:spPr bwMode="auto">
        <a:xfrm>
          <a:off x="1485900" y="23437215"/>
          <a:ext cx="4830755" cy="981076"/>
        </a:xfrm>
        <a:prstGeom prst="rect">
          <a:avLst/>
        </a:prstGeom>
        <a:noFill/>
        <a:ln w="12700">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O141"/>
  <sheetViews>
    <sheetView tabSelected="1" zoomScaleNormal="100" workbookViewId="0">
      <selection activeCell="A6" sqref="A6"/>
    </sheetView>
  </sheetViews>
  <sheetFormatPr defaultRowHeight="14.4" x14ac:dyDescent="0.3"/>
  <cols>
    <col min="1" max="1" width="8.88671875" style="1"/>
    <col min="2" max="2" width="12.33203125" style="1" customWidth="1"/>
    <col min="3" max="3" width="38.33203125" style="1" customWidth="1"/>
    <col min="4" max="7" width="8.88671875" style="1"/>
    <col min="8" max="8" width="15" style="1" customWidth="1"/>
    <col min="9" max="16384" width="8.88671875" style="1"/>
  </cols>
  <sheetData>
    <row r="2" spans="2:9" s="56" customFormat="1" ht="18" x14ac:dyDescent="0.35">
      <c r="B2" s="55" t="s">
        <v>125</v>
      </c>
      <c r="C2" s="55"/>
    </row>
    <row r="3" spans="2:9" s="58" customFormat="1" ht="18" x14ac:dyDescent="0.35">
      <c r="B3" s="57" t="s">
        <v>254</v>
      </c>
      <c r="C3" s="57"/>
    </row>
    <row r="5" spans="2:9" s="56" customFormat="1" x14ac:dyDescent="0.3">
      <c r="B5" s="59" t="s">
        <v>43</v>
      </c>
    </row>
    <row r="6" spans="2:9" x14ac:dyDescent="0.3">
      <c r="C6" s="60" t="s">
        <v>4</v>
      </c>
      <c r="D6" s="1" t="s">
        <v>24</v>
      </c>
    </row>
    <row r="7" spans="2:9" x14ac:dyDescent="0.3">
      <c r="C7" s="60" t="s">
        <v>2</v>
      </c>
      <c r="D7" s="1" t="s">
        <v>25</v>
      </c>
    </row>
    <row r="8" spans="2:9" x14ac:dyDescent="0.3">
      <c r="C8" s="60" t="s">
        <v>3</v>
      </c>
      <c r="D8" s="1" t="s">
        <v>26</v>
      </c>
    </row>
    <row r="9" spans="2:9" x14ac:dyDescent="0.3">
      <c r="C9" s="60" t="s">
        <v>93</v>
      </c>
      <c r="D9" s="1" t="s">
        <v>126</v>
      </c>
    </row>
    <row r="10" spans="2:9" x14ac:dyDescent="0.3">
      <c r="C10" s="60" t="s">
        <v>0</v>
      </c>
      <c r="D10" s="1" t="s">
        <v>127</v>
      </c>
    </row>
    <row r="11" spans="2:9" x14ac:dyDescent="0.3">
      <c r="C11" s="60" t="s">
        <v>6</v>
      </c>
      <c r="D11" s="1" t="s">
        <v>27</v>
      </c>
    </row>
    <row r="12" spans="2:9" x14ac:dyDescent="0.3">
      <c r="C12" s="60" t="s">
        <v>163</v>
      </c>
      <c r="D12" s="1" t="s">
        <v>164</v>
      </c>
    </row>
    <row r="13" spans="2:9" x14ac:dyDescent="0.3">
      <c r="C13" s="60" t="s">
        <v>66</v>
      </c>
      <c r="D13" s="1" t="s">
        <v>28</v>
      </c>
    </row>
    <row r="15" spans="2:9" x14ac:dyDescent="0.3">
      <c r="C15" s="261" t="s">
        <v>67</v>
      </c>
      <c r="D15" s="261"/>
      <c r="E15" s="261"/>
      <c r="F15" s="261"/>
      <c r="G15" s="261"/>
      <c r="H15" s="261"/>
      <c r="I15" s="1" t="s">
        <v>129</v>
      </c>
    </row>
    <row r="16" spans="2:9" x14ac:dyDescent="0.3">
      <c r="C16" s="261" t="s">
        <v>94</v>
      </c>
      <c r="D16" s="261"/>
      <c r="E16" s="261"/>
      <c r="F16" s="261"/>
      <c r="G16" s="261"/>
      <c r="H16" s="261"/>
      <c r="I16" s="1" t="s">
        <v>130</v>
      </c>
    </row>
    <row r="17" spans="2:9" x14ac:dyDescent="0.3">
      <c r="C17" s="261" t="s">
        <v>95</v>
      </c>
      <c r="D17" s="261"/>
      <c r="E17" s="261"/>
      <c r="F17" s="261"/>
      <c r="G17" s="261"/>
      <c r="H17" s="261"/>
      <c r="I17" s="1" t="s">
        <v>165</v>
      </c>
    </row>
    <row r="18" spans="2:9" x14ac:dyDescent="0.3">
      <c r="C18" s="261" t="s">
        <v>96</v>
      </c>
      <c r="D18" s="261"/>
      <c r="E18" s="261"/>
      <c r="F18" s="261"/>
      <c r="G18" s="261"/>
      <c r="H18" s="261"/>
      <c r="I18" s="1" t="s">
        <v>131</v>
      </c>
    </row>
    <row r="19" spans="2:9" x14ac:dyDescent="0.3">
      <c r="C19" s="261" t="s">
        <v>97</v>
      </c>
      <c r="D19" s="261"/>
      <c r="E19" s="261"/>
      <c r="F19" s="261"/>
      <c r="G19" s="261"/>
      <c r="H19" s="261"/>
      <c r="I19" s="1" t="s">
        <v>128</v>
      </c>
    </row>
    <row r="20" spans="2:9" x14ac:dyDescent="0.3">
      <c r="C20" s="261" t="s">
        <v>216</v>
      </c>
      <c r="D20" s="261"/>
      <c r="E20" s="261"/>
      <c r="F20" s="261"/>
      <c r="G20" s="261"/>
      <c r="H20" s="261"/>
      <c r="I20" s="1" t="s">
        <v>217</v>
      </c>
    </row>
    <row r="21" spans="2:9" x14ac:dyDescent="0.3">
      <c r="C21" s="261" t="s">
        <v>215</v>
      </c>
      <c r="D21" s="261"/>
      <c r="E21" s="261"/>
      <c r="F21" s="261"/>
      <c r="G21" s="261"/>
      <c r="H21" s="261"/>
      <c r="I21" s="1" t="s">
        <v>218</v>
      </c>
    </row>
    <row r="22" spans="2:9" x14ac:dyDescent="0.3">
      <c r="C22" s="261" t="s">
        <v>161</v>
      </c>
      <c r="D22" s="261"/>
      <c r="E22" s="261"/>
      <c r="F22" s="261"/>
      <c r="G22" s="261"/>
      <c r="H22" s="261"/>
      <c r="I22" s="1" t="s">
        <v>162</v>
      </c>
    </row>
    <row r="23" spans="2:9" x14ac:dyDescent="0.3">
      <c r="C23" s="261" t="s">
        <v>98</v>
      </c>
      <c r="D23" s="261"/>
      <c r="E23" s="261"/>
      <c r="F23" s="261"/>
      <c r="G23" s="261"/>
      <c r="H23" s="261"/>
      <c r="I23" s="1" t="s">
        <v>204</v>
      </c>
    </row>
    <row r="24" spans="2:9" x14ac:dyDescent="0.3">
      <c r="C24" s="261" t="s">
        <v>99</v>
      </c>
      <c r="D24" s="261"/>
      <c r="E24" s="261"/>
      <c r="F24" s="261"/>
      <c r="G24" s="261"/>
      <c r="H24" s="261"/>
      <c r="I24" s="1" t="s">
        <v>80</v>
      </c>
    </row>
    <row r="25" spans="2:9" x14ac:dyDescent="0.3">
      <c r="C25" s="61"/>
      <c r="D25" s="61"/>
      <c r="E25" s="61"/>
      <c r="F25" s="61"/>
      <c r="G25" s="61"/>
      <c r="H25" s="61"/>
    </row>
    <row r="27" spans="2:9" s="56" customFormat="1" x14ac:dyDescent="0.3">
      <c r="B27" s="59" t="s">
        <v>37</v>
      </c>
    </row>
    <row r="28" spans="2:9" x14ac:dyDescent="0.3">
      <c r="C28" s="60" t="s">
        <v>12</v>
      </c>
      <c r="D28" s="1" t="s">
        <v>29</v>
      </c>
    </row>
    <row r="29" spans="2:9" x14ac:dyDescent="0.3">
      <c r="C29" s="60" t="s">
        <v>22</v>
      </c>
      <c r="D29" s="1" t="s">
        <v>30</v>
      </c>
    </row>
    <row r="30" spans="2:9" x14ac:dyDescent="0.3">
      <c r="C30" s="60" t="s">
        <v>10</v>
      </c>
      <c r="D30" s="1" t="s">
        <v>31</v>
      </c>
    </row>
    <row r="31" spans="2:9" x14ac:dyDescent="0.3">
      <c r="C31" s="60" t="s">
        <v>11</v>
      </c>
      <c r="D31" s="1" t="s">
        <v>32</v>
      </c>
    </row>
    <row r="32" spans="2:9" x14ac:dyDescent="0.3">
      <c r="C32" s="60" t="s">
        <v>23</v>
      </c>
      <c r="D32" s="1" t="s">
        <v>33</v>
      </c>
    </row>
    <row r="35" spans="2:4" s="56" customFormat="1" x14ac:dyDescent="0.3">
      <c r="B35" s="59" t="s">
        <v>195</v>
      </c>
    </row>
    <row r="36" spans="2:4" x14ac:dyDescent="0.3">
      <c r="B36" s="2" t="s">
        <v>196</v>
      </c>
    </row>
    <row r="37" spans="2:4" x14ac:dyDescent="0.3">
      <c r="C37" s="62" t="s">
        <v>166</v>
      </c>
      <c r="D37" s="1" t="s">
        <v>168</v>
      </c>
    </row>
    <row r="38" spans="2:4" x14ac:dyDescent="0.3">
      <c r="C38" s="62" t="s">
        <v>167</v>
      </c>
      <c r="D38" s="1" t="s">
        <v>205</v>
      </c>
    </row>
    <row r="39" spans="2:4" x14ac:dyDescent="0.3">
      <c r="C39" s="62" t="s">
        <v>174</v>
      </c>
      <c r="D39" s="1" t="s">
        <v>169</v>
      </c>
    </row>
    <row r="40" spans="2:4" ht="30" customHeight="1" x14ac:dyDescent="0.3">
      <c r="C40" s="62" t="s">
        <v>101</v>
      </c>
      <c r="D40" s="75" t="s">
        <v>170</v>
      </c>
    </row>
    <row r="41" spans="2:4" ht="28.8" x14ac:dyDescent="0.3">
      <c r="C41" s="62" t="s">
        <v>102</v>
      </c>
      <c r="D41" s="75" t="s">
        <v>171</v>
      </c>
    </row>
    <row r="42" spans="2:4" ht="28.2" customHeight="1" x14ac:dyDescent="0.3">
      <c r="C42" s="62" t="s">
        <v>103</v>
      </c>
      <c r="D42" s="75" t="s">
        <v>172</v>
      </c>
    </row>
    <row r="43" spans="2:4" x14ac:dyDescent="0.3">
      <c r="C43" s="62" t="s">
        <v>46</v>
      </c>
      <c r="D43" s="1" t="s">
        <v>173</v>
      </c>
    </row>
    <row r="44" spans="2:4" x14ac:dyDescent="0.3">
      <c r="C44" s="252" t="s">
        <v>175</v>
      </c>
      <c r="D44" s="1" t="s">
        <v>176</v>
      </c>
    </row>
    <row r="45" spans="2:4" x14ac:dyDescent="0.3">
      <c r="C45" s="253"/>
      <c r="D45" s="1" t="s">
        <v>177</v>
      </c>
    </row>
    <row r="46" spans="2:4" ht="14.4" customHeight="1" x14ac:dyDescent="0.3">
      <c r="C46" s="62" t="s">
        <v>178</v>
      </c>
      <c r="D46" s="1" t="s">
        <v>179</v>
      </c>
    </row>
    <row r="47" spans="2:4" x14ac:dyDescent="0.3">
      <c r="C47" s="93" t="s">
        <v>38</v>
      </c>
      <c r="D47" s="1" t="s">
        <v>75</v>
      </c>
    </row>
    <row r="48" spans="2:4" ht="14.4" customHeight="1" x14ac:dyDescent="0.3">
      <c r="C48" s="62" t="s">
        <v>47</v>
      </c>
      <c r="D48" s="1" t="s">
        <v>77</v>
      </c>
    </row>
    <row r="49" spans="2:9" ht="14.4" customHeight="1" x14ac:dyDescent="0.3">
      <c r="C49" s="44"/>
    </row>
    <row r="50" spans="2:9" ht="14.4" customHeight="1" x14ac:dyDescent="0.3">
      <c r="C50" s="44"/>
      <c r="D50" s="122"/>
    </row>
    <row r="51" spans="2:9" ht="14.4" customHeight="1" x14ac:dyDescent="0.3">
      <c r="B51" s="2" t="s">
        <v>53</v>
      </c>
      <c r="C51" s="44"/>
    </row>
    <row r="52" spans="2:9" ht="14.4" customHeight="1" x14ac:dyDescent="0.3">
      <c r="C52" s="60" t="s">
        <v>48</v>
      </c>
      <c r="D52" s="1" t="s">
        <v>206</v>
      </c>
    </row>
    <row r="53" spans="2:9" ht="14.4" customHeight="1" x14ac:dyDescent="0.3">
      <c r="C53" s="60" t="s">
        <v>49</v>
      </c>
      <c r="D53" s="1" t="s">
        <v>251</v>
      </c>
    </row>
    <row r="54" spans="2:9" ht="14.4" customHeight="1" x14ac:dyDescent="0.3">
      <c r="C54" s="44"/>
    </row>
    <row r="55" spans="2:9" ht="14.4" customHeight="1" x14ac:dyDescent="0.3">
      <c r="C55" s="44"/>
    </row>
    <row r="56" spans="2:9" s="56" customFormat="1" x14ac:dyDescent="0.3">
      <c r="B56" s="59" t="s">
        <v>197</v>
      </c>
    </row>
    <row r="57" spans="2:9" x14ac:dyDescent="0.3">
      <c r="C57" s="260" t="s">
        <v>198</v>
      </c>
      <c r="D57" s="260"/>
      <c r="E57" s="260"/>
      <c r="F57" s="260"/>
      <c r="G57" s="260"/>
      <c r="H57" s="260"/>
      <c r="I57" s="63" t="str">
        <f>'SWS Summary'!H30</f>
        <v>No</v>
      </c>
    </row>
    <row r="58" spans="2:9" x14ac:dyDescent="0.3">
      <c r="B58" s="3" t="s">
        <v>35</v>
      </c>
      <c r="C58" s="64"/>
      <c r="D58" s="64"/>
      <c r="E58" s="64"/>
      <c r="F58" s="64"/>
      <c r="G58" s="64"/>
      <c r="H58" s="64"/>
      <c r="I58" s="43"/>
    </row>
    <row r="61" spans="2:9" s="56" customFormat="1" x14ac:dyDescent="0.3">
      <c r="B61" s="59" t="s">
        <v>69</v>
      </c>
    </row>
    <row r="62" spans="2:9" x14ac:dyDescent="0.3">
      <c r="B62" s="65"/>
      <c r="C62" s="65" t="s">
        <v>132</v>
      </c>
    </row>
    <row r="63" spans="2:9" x14ac:dyDescent="0.3">
      <c r="B63" s="65"/>
      <c r="C63" s="65" t="s">
        <v>133</v>
      </c>
    </row>
    <row r="64" spans="2:9" x14ac:dyDescent="0.3">
      <c r="B64" s="101" t="s">
        <v>134</v>
      </c>
    </row>
    <row r="67" spans="2:4" s="56" customFormat="1" x14ac:dyDescent="0.3">
      <c r="B67" s="59" t="s">
        <v>135</v>
      </c>
    </row>
    <row r="68" spans="2:4" x14ac:dyDescent="0.3">
      <c r="B68" s="2" t="s">
        <v>72</v>
      </c>
    </row>
    <row r="69" spans="2:4" x14ac:dyDescent="0.3">
      <c r="B69" s="67" t="s">
        <v>160</v>
      </c>
      <c r="C69" s="67"/>
    </row>
    <row r="70" spans="2:4" ht="15" thickBot="1" x14ac:dyDescent="0.35">
      <c r="B70" s="67"/>
      <c r="C70" s="67"/>
    </row>
    <row r="71" spans="2:4" x14ac:dyDescent="0.3">
      <c r="C71" s="53" t="s">
        <v>4</v>
      </c>
      <c r="D71" s="1" t="s">
        <v>55</v>
      </c>
    </row>
    <row r="72" spans="2:4" x14ac:dyDescent="0.3">
      <c r="C72" s="54" t="s">
        <v>2</v>
      </c>
      <c r="D72" s="1" t="s">
        <v>57</v>
      </c>
    </row>
    <row r="73" spans="2:4" x14ac:dyDescent="0.3">
      <c r="C73" s="54" t="s">
        <v>3</v>
      </c>
      <c r="D73" s="1" t="s">
        <v>56</v>
      </c>
    </row>
    <row r="74" spans="2:4" ht="15" thickBot="1" x14ac:dyDescent="0.35">
      <c r="C74" s="66" t="s">
        <v>58</v>
      </c>
      <c r="D74" s="1" t="s">
        <v>59</v>
      </c>
    </row>
    <row r="75" spans="2:4" x14ac:dyDescent="0.3">
      <c r="C75" s="2"/>
    </row>
    <row r="76" spans="2:4" x14ac:dyDescent="0.3">
      <c r="C76" s="2"/>
    </row>
    <row r="77" spans="2:4" x14ac:dyDescent="0.3">
      <c r="B77" s="2" t="s">
        <v>70</v>
      </c>
      <c r="C77" s="2"/>
    </row>
    <row r="78" spans="2:4" x14ac:dyDescent="0.3">
      <c r="B78" s="67" t="s">
        <v>136</v>
      </c>
      <c r="C78" s="2"/>
    </row>
    <row r="79" spans="2:4" x14ac:dyDescent="0.3">
      <c r="B79" s="101" t="s">
        <v>137</v>
      </c>
      <c r="C79" s="2"/>
    </row>
    <row r="80" spans="2:4" ht="15" thickBot="1" x14ac:dyDescent="0.35">
      <c r="B80" s="3"/>
      <c r="C80" s="2"/>
    </row>
    <row r="81" spans="2:15" x14ac:dyDescent="0.3">
      <c r="C81" s="53" t="s">
        <v>0</v>
      </c>
      <c r="D81" s="1" t="s">
        <v>138</v>
      </c>
      <c r="E81" s="2"/>
      <c r="F81" s="2"/>
      <c r="H81" s="47"/>
      <c r="J81" s="43"/>
      <c r="K81" s="44"/>
      <c r="L81" s="44"/>
      <c r="M81" s="43"/>
      <c r="N81" s="44"/>
      <c r="O81" s="44"/>
    </row>
    <row r="82" spans="2:15" x14ac:dyDescent="0.3">
      <c r="C82" s="54" t="s">
        <v>1</v>
      </c>
      <c r="D82" s="1" t="s">
        <v>139</v>
      </c>
      <c r="E82" s="2"/>
      <c r="F82" s="2"/>
      <c r="H82" s="47"/>
      <c r="J82" s="43"/>
      <c r="K82" s="44"/>
      <c r="L82" s="44"/>
      <c r="M82" s="43"/>
      <c r="N82" s="44"/>
      <c r="O82" s="44"/>
    </row>
    <row r="83" spans="2:15" x14ac:dyDescent="0.3">
      <c r="C83" s="54" t="s">
        <v>68</v>
      </c>
      <c r="D83" s="1" t="s">
        <v>140</v>
      </c>
      <c r="E83" s="2"/>
      <c r="F83" s="2"/>
      <c r="H83" s="47"/>
      <c r="J83" s="43"/>
      <c r="K83" s="44"/>
      <c r="L83" s="44"/>
      <c r="M83" s="43"/>
      <c r="N83" s="44"/>
      <c r="O83" s="44"/>
    </row>
    <row r="84" spans="2:15" x14ac:dyDescent="0.3">
      <c r="C84" s="51" t="s">
        <v>166</v>
      </c>
      <c r="D84" s="1" t="s">
        <v>141</v>
      </c>
      <c r="E84" s="2"/>
      <c r="F84" s="2"/>
      <c r="H84" s="47"/>
      <c r="J84" s="43"/>
      <c r="K84" s="44"/>
      <c r="L84" s="44"/>
      <c r="M84" s="43"/>
      <c r="N84" s="44"/>
      <c r="O84" s="44"/>
    </row>
    <row r="85" spans="2:15" ht="16.2" x14ac:dyDescent="0.3">
      <c r="C85" s="54" t="s">
        <v>180</v>
      </c>
      <c r="D85" s="1" t="s">
        <v>142</v>
      </c>
      <c r="E85" s="2"/>
      <c r="F85" s="2"/>
      <c r="H85" s="47"/>
      <c r="J85" s="43"/>
      <c r="K85" s="44"/>
      <c r="L85" s="44"/>
      <c r="M85" s="43"/>
      <c r="N85" s="44"/>
      <c r="O85" s="44"/>
    </row>
    <row r="86" spans="2:15" x14ac:dyDescent="0.3">
      <c r="C86" s="51" t="s">
        <v>181</v>
      </c>
      <c r="D86" s="1" t="s">
        <v>143</v>
      </c>
      <c r="E86" s="48"/>
      <c r="F86" s="48"/>
      <c r="G86" s="49"/>
      <c r="H86" s="50"/>
      <c r="J86" s="43"/>
      <c r="K86" s="44"/>
      <c r="L86" s="44"/>
      <c r="M86" s="43"/>
      <c r="N86" s="44"/>
      <c r="O86" s="44"/>
    </row>
    <row r="87" spans="2:15" x14ac:dyDescent="0.3">
      <c r="C87" s="51" t="s">
        <v>51</v>
      </c>
      <c r="D87" s="1" t="s">
        <v>144</v>
      </c>
      <c r="E87" s="48"/>
      <c r="F87" s="48"/>
      <c r="G87" s="49"/>
      <c r="H87" s="50"/>
      <c r="J87" s="43"/>
      <c r="K87" s="44"/>
      <c r="L87" s="44"/>
      <c r="M87" s="43"/>
      <c r="N87" s="44"/>
      <c r="O87" s="44"/>
    </row>
    <row r="88" spans="2:15" ht="15" thickBot="1" x14ac:dyDescent="0.35">
      <c r="C88" s="52" t="s">
        <v>50</v>
      </c>
      <c r="D88" s="1" t="s">
        <v>199</v>
      </c>
      <c r="E88" s="48"/>
      <c r="F88" s="48"/>
      <c r="G88" s="49"/>
      <c r="H88" s="50"/>
      <c r="J88" s="43"/>
      <c r="K88" s="44"/>
      <c r="L88" s="44"/>
      <c r="M88" s="43"/>
      <c r="N88" s="44"/>
      <c r="O88" s="44"/>
    </row>
    <row r="91" spans="2:15" x14ac:dyDescent="0.3">
      <c r="B91" s="2" t="s">
        <v>71</v>
      </c>
    </row>
    <row r="92" spans="2:15" x14ac:dyDescent="0.3">
      <c r="B92" s="67" t="s">
        <v>200</v>
      </c>
    </row>
    <row r="93" spans="2:15" ht="15" thickBot="1" x14ac:dyDescent="0.35"/>
    <row r="94" spans="2:15" ht="15" thickBot="1" x14ac:dyDescent="0.35">
      <c r="B94" s="68" t="s">
        <v>54</v>
      </c>
      <c r="C94" s="69" t="s">
        <v>20</v>
      </c>
      <c r="D94" s="257" t="s">
        <v>34</v>
      </c>
      <c r="E94" s="258"/>
      <c r="F94" s="258"/>
      <c r="G94" s="258"/>
      <c r="H94" s="258"/>
      <c r="I94" s="258"/>
      <c r="J94" s="258"/>
      <c r="K94" s="258"/>
      <c r="L94" s="258"/>
      <c r="M94" s="258"/>
      <c r="N94" s="258"/>
      <c r="O94" s="259"/>
    </row>
    <row r="95" spans="2:15" ht="28.8" x14ac:dyDescent="0.3">
      <c r="B95" s="254" t="s">
        <v>145</v>
      </c>
      <c r="C95" s="70" t="s">
        <v>146</v>
      </c>
      <c r="D95" s="263" t="s">
        <v>60</v>
      </c>
      <c r="E95" s="263"/>
      <c r="F95" s="263"/>
      <c r="G95" s="263"/>
      <c r="H95" s="263"/>
      <c r="I95" s="263"/>
      <c r="J95" s="263"/>
      <c r="K95" s="263"/>
      <c r="L95" s="263"/>
      <c r="M95" s="263"/>
      <c r="N95" s="263"/>
      <c r="O95" s="264"/>
    </row>
    <row r="96" spans="2:15" ht="28.8" x14ac:dyDescent="0.3">
      <c r="B96" s="255"/>
      <c r="C96" s="71" t="s">
        <v>18</v>
      </c>
      <c r="D96" s="265" t="s">
        <v>61</v>
      </c>
      <c r="E96" s="265"/>
      <c r="F96" s="265"/>
      <c r="G96" s="265"/>
      <c r="H96" s="265"/>
      <c r="I96" s="265"/>
      <c r="J96" s="265"/>
      <c r="K96" s="265"/>
      <c r="L96" s="265"/>
      <c r="M96" s="265"/>
      <c r="N96" s="265"/>
      <c r="O96" s="266"/>
    </row>
    <row r="97" spans="2:15" ht="29.4" thickBot="1" x14ac:dyDescent="0.35">
      <c r="B97" s="256"/>
      <c r="C97" s="72" t="s">
        <v>19</v>
      </c>
      <c r="D97" s="267" t="s">
        <v>62</v>
      </c>
      <c r="E97" s="267"/>
      <c r="F97" s="267"/>
      <c r="G97" s="267"/>
      <c r="H97" s="267"/>
      <c r="I97" s="267"/>
      <c r="J97" s="267"/>
      <c r="K97" s="267"/>
      <c r="L97" s="267"/>
      <c r="M97" s="267"/>
      <c r="N97" s="267"/>
      <c r="O97" s="268"/>
    </row>
    <row r="98" spans="2:15" ht="28.8" x14ac:dyDescent="0.3">
      <c r="B98" s="254" t="s">
        <v>147</v>
      </c>
      <c r="C98" s="70" t="s">
        <v>148</v>
      </c>
      <c r="D98" s="263" t="s">
        <v>60</v>
      </c>
      <c r="E98" s="263"/>
      <c r="F98" s="263"/>
      <c r="G98" s="263"/>
      <c r="H98" s="263"/>
      <c r="I98" s="263"/>
      <c r="J98" s="263"/>
      <c r="K98" s="263"/>
      <c r="L98" s="263"/>
      <c r="M98" s="263"/>
      <c r="N98" s="263"/>
      <c r="O98" s="264"/>
    </row>
    <row r="99" spans="2:15" ht="28.8" x14ac:dyDescent="0.3">
      <c r="B99" s="255"/>
      <c r="C99" s="71" t="s">
        <v>18</v>
      </c>
      <c r="D99" s="265" t="s">
        <v>61</v>
      </c>
      <c r="E99" s="265"/>
      <c r="F99" s="265"/>
      <c r="G99" s="265"/>
      <c r="H99" s="265"/>
      <c r="I99" s="265"/>
      <c r="J99" s="265"/>
      <c r="K99" s="265"/>
      <c r="L99" s="265"/>
      <c r="M99" s="265"/>
      <c r="N99" s="265"/>
      <c r="O99" s="266"/>
    </row>
    <row r="100" spans="2:15" ht="29.4" thickBot="1" x14ac:dyDescent="0.35">
      <c r="B100" s="256"/>
      <c r="C100" s="72" t="s">
        <v>19</v>
      </c>
      <c r="D100" s="267" t="s">
        <v>62</v>
      </c>
      <c r="E100" s="267"/>
      <c r="F100" s="267"/>
      <c r="G100" s="267"/>
      <c r="H100" s="267"/>
      <c r="I100" s="267"/>
      <c r="J100" s="267"/>
      <c r="K100" s="267"/>
      <c r="L100" s="267"/>
      <c r="M100" s="267"/>
      <c r="N100" s="267"/>
      <c r="O100" s="268"/>
    </row>
    <row r="101" spans="2:15" ht="28.8" x14ac:dyDescent="0.3">
      <c r="B101" s="254" t="s">
        <v>149</v>
      </c>
      <c r="C101" s="70" t="s">
        <v>151</v>
      </c>
      <c r="D101" s="263" t="s">
        <v>60</v>
      </c>
      <c r="E101" s="263"/>
      <c r="F101" s="263"/>
      <c r="G101" s="263"/>
      <c r="H101" s="263"/>
      <c r="I101" s="263"/>
      <c r="J101" s="263"/>
      <c r="K101" s="263"/>
      <c r="L101" s="263"/>
      <c r="M101" s="263"/>
      <c r="N101" s="263"/>
      <c r="O101" s="264"/>
    </row>
    <row r="102" spans="2:15" ht="28.8" x14ac:dyDescent="0.3">
      <c r="B102" s="255"/>
      <c r="C102" s="71" t="s">
        <v>18</v>
      </c>
      <c r="D102" s="265" t="s">
        <v>61</v>
      </c>
      <c r="E102" s="265"/>
      <c r="F102" s="265"/>
      <c r="G102" s="265"/>
      <c r="H102" s="265"/>
      <c r="I102" s="265"/>
      <c r="J102" s="265"/>
      <c r="K102" s="265"/>
      <c r="L102" s="265"/>
      <c r="M102" s="265"/>
      <c r="N102" s="265"/>
      <c r="O102" s="266"/>
    </row>
    <row r="103" spans="2:15" ht="29.4" thickBot="1" x14ac:dyDescent="0.35">
      <c r="B103" s="256"/>
      <c r="C103" s="72" t="s">
        <v>19</v>
      </c>
      <c r="D103" s="267" t="s">
        <v>62</v>
      </c>
      <c r="E103" s="267"/>
      <c r="F103" s="267"/>
      <c r="G103" s="267"/>
      <c r="H103" s="267"/>
      <c r="I103" s="267"/>
      <c r="J103" s="267"/>
      <c r="K103" s="267"/>
      <c r="L103" s="267"/>
      <c r="M103" s="267"/>
      <c r="N103" s="267"/>
      <c r="O103" s="268"/>
    </row>
    <row r="104" spans="2:15" ht="28.8" customHeight="1" x14ac:dyDescent="0.3">
      <c r="B104" s="254" t="s">
        <v>150</v>
      </c>
      <c r="C104" s="73" t="s">
        <v>152</v>
      </c>
      <c r="D104" s="263" t="s">
        <v>63</v>
      </c>
      <c r="E104" s="263"/>
      <c r="F104" s="263"/>
      <c r="G104" s="263"/>
      <c r="H104" s="263"/>
      <c r="I104" s="263"/>
      <c r="J104" s="263"/>
      <c r="K104" s="263"/>
      <c r="L104" s="263"/>
      <c r="M104" s="263"/>
      <c r="N104" s="263"/>
      <c r="O104" s="264"/>
    </row>
    <row r="105" spans="2:15" ht="28.8" x14ac:dyDescent="0.3">
      <c r="B105" s="255"/>
      <c r="C105" s="71" t="s">
        <v>18</v>
      </c>
      <c r="D105" s="265" t="s">
        <v>61</v>
      </c>
      <c r="E105" s="265"/>
      <c r="F105" s="265"/>
      <c r="G105" s="265"/>
      <c r="H105" s="265"/>
      <c r="I105" s="265"/>
      <c r="J105" s="265"/>
      <c r="K105" s="265"/>
      <c r="L105" s="265"/>
      <c r="M105" s="265"/>
      <c r="N105" s="265"/>
      <c r="O105" s="266"/>
    </row>
    <row r="106" spans="2:15" ht="29.4" thickBot="1" x14ac:dyDescent="0.35">
      <c r="B106" s="256"/>
      <c r="C106" s="72" t="s">
        <v>19</v>
      </c>
      <c r="D106" s="267" t="s">
        <v>62</v>
      </c>
      <c r="E106" s="267"/>
      <c r="F106" s="267"/>
      <c r="G106" s="267"/>
      <c r="H106" s="267"/>
      <c r="I106" s="267"/>
      <c r="J106" s="267"/>
      <c r="K106" s="267"/>
      <c r="L106" s="267"/>
      <c r="M106" s="267"/>
      <c r="N106" s="267"/>
      <c r="O106" s="268"/>
    </row>
    <row r="107" spans="2:15" x14ac:dyDescent="0.3">
      <c r="B107" s="74" t="s">
        <v>64</v>
      </c>
      <c r="C107" s="74"/>
      <c r="D107" s="75"/>
    </row>
    <row r="108" spans="2:15" x14ac:dyDescent="0.3">
      <c r="B108" s="74"/>
      <c r="C108" s="74"/>
      <c r="D108" s="75"/>
    </row>
    <row r="110" spans="2:15" s="56" customFormat="1" x14ac:dyDescent="0.3">
      <c r="B110" s="262" t="s">
        <v>74</v>
      </c>
      <c r="C110" s="262"/>
      <c r="D110" s="262"/>
      <c r="E110" s="262"/>
      <c r="F110" s="262"/>
      <c r="G110" s="262"/>
      <c r="H110" s="262"/>
      <c r="I110" s="262"/>
      <c r="J110" s="262"/>
      <c r="K110" s="262"/>
      <c r="L110" s="262"/>
      <c r="M110" s="262"/>
      <c r="N110" s="262"/>
      <c r="O110" s="262"/>
    </row>
    <row r="111" spans="2:15" x14ac:dyDescent="0.3">
      <c r="B111" s="3" t="s">
        <v>201</v>
      </c>
    </row>
    <row r="112" spans="2:15" x14ac:dyDescent="0.3">
      <c r="B112" s="3" t="s">
        <v>202</v>
      </c>
    </row>
    <row r="114" spans="2:4" ht="15" thickBot="1" x14ac:dyDescent="0.35">
      <c r="B114" s="1" t="s">
        <v>182</v>
      </c>
    </row>
    <row r="115" spans="2:4" x14ac:dyDescent="0.3">
      <c r="C115" s="76" t="s">
        <v>166</v>
      </c>
      <c r="D115" s="1" t="s">
        <v>153</v>
      </c>
    </row>
    <row r="116" spans="2:4" x14ac:dyDescent="0.3">
      <c r="C116" s="77" t="s">
        <v>82</v>
      </c>
      <c r="D116" s="1" t="s">
        <v>212</v>
      </c>
    </row>
    <row r="117" spans="2:4" x14ac:dyDescent="0.3">
      <c r="C117" s="102" t="s">
        <v>154</v>
      </c>
      <c r="D117" s="1" t="s">
        <v>155</v>
      </c>
    </row>
    <row r="118" spans="2:4" x14ac:dyDescent="0.3">
      <c r="C118" s="81" t="s">
        <v>50</v>
      </c>
      <c r="D118" s="1" t="s">
        <v>78</v>
      </c>
    </row>
    <row r="119" spans="2:4" x14ac:dyDescent="0.3">
      <c r="C119" s="78" t="s">
        <v>181</v>
      </c>
      <c r="D119" s="1" t="s">
        <v>73</v>
      </c>
    </row>
    <row r="120" spans="2:4" ht="15" thickBot="1" x14ac:dyDescent="0.35">
      <c r="C120" s="79" t="s">
        <v>51</v>
      </c>
      <c r="D120" s="1" t="s">
        <v>79</v>
      </c>
    </row>
    <row r="121" spans="2:4" x14ac:dyDescent="0.3">
      <c r="C121" s="44"/>
    </row>
    <row r="123" spans="2:4" s="56" customFormat="1" x14ac:dyDescent="0.3">
      <c r="B123" s="59" t="s">
        <v>156</v>
      </c>
    </row>
    <row r="124" spans="2:4" x14ac:dyDescent="0.3">
      <c r="B124" s="2" t="s">
        <v>157</v>
      </c>
    </row>
    <row r="125" spans="2:4" x14ac:dyDescent="0.3">
      <c r="C125" s="65" t="s">
        <v>65</v>
      </c>
    </row>
    <row r="126" spans="2:4" x14ac:dyDescent="0.3">
      <c r="C126" s="65" t="s">
        <v>183</v>
      </c>
    </row>
    <row r="127" spans="2:4" x14ac:dyDescent="0.3">
      <c r="C127" s="65" t="s">
        <v>207</v>
      </c>
    </row>
    <row r="128" spans="2:4" x14ac:dyDescent="0.3">
      <c r="C128" s="65" t="s">
        <v>36</v>
      </c>
    </row>
    <row r="129" spans="2:3" x14ac:dyDescent="0.3">
      <c r="C129" s="65" t="s">
        <v>213</v>
      </c>
    </row>
    <row r="130" spans="2:3" x14ac:dyDescent="0.3">
      <c r="C130" s="65"/>
    </row>
    <row r="131" spans="2:3" x14ac:dyDescent="0.3">
      <c r="C131" s="65"/>
    </row>
    <row r="132" spans="2:3" x14ac:dyDescent="0.3">
      <c r="B132" s="2" t="s">
        <v>158</v>
      </c>
      <c r="C132" s="65"/>
    </row>
    <row r="133" spans="2:3" x14ac:dyDescent="0.3">
      <c r="C133" s="65" t="s">
        <v>65</v>
      </c>
    </row>
    <row r="134" spans="2:3" x14ac:dyDescent="0.3">
      <c r="C134" s="65" t="s">
        <v>184</v>
      </c>
    </row>
    <row r="135" spans="2:3" x14ac:dyDescent="0.3">
      <c r="C135" s="65" t="s">
        <v>208</v>
      </c>
    </row>
    <row r="136" spans="2:3" x14ac:dyDescent="0.3">
      <c r="C136" s="65" t="s">
        <v>36</v>
      </c>
    </row>
    <row r="137" spans="2:3" x14ac:dyDescent="0.3">
      <c r="C137" s="65" t="s">
        <v>213</v>
      </c>
    </row>
    <row r="138" spans="2:3" x14ac:dyDescent="0.3">
      <c r="C138" s="65" t="s">
        <v>209</v>
      </c>
    </row>
    <row r="139" spans="2:3" x14ac:dyDescent="0.3">
      <c r="C139" s="65"/>
    </row>
    <row r="141" spans="2:3" s="56" customFormat="1" x14ac:dyDescent="0.3">
      <c r="B141" s="59" t="s">
        <v>159</v>
      </c>
    </row>
  </sheetData>
  <sheetProtection algorithmName="SHA-512" hashValue="BEyQafSIVV1dM3CUQvm2Ug3Qr+S+J0T5dNsUE5jhO33oz9RGpIH0gD2Y8IWDdHNfzRr8s2tRIRAjURV2Gk78kA==" saltValue="fvAd606TrLg5Su/W8K2Tzg==" spinCount="100000" sheet="1" objects="1" scenarios="1"/>
  <mergeCells count="30">
    <mergeCell ref="B110:O110"/>
    <mergeCell ref="D95:O95"/>
    <mergeCell ref="D96:O96"/>
    <mergeCell ref="D97:O97"/>
    <mergeCell ref="D101:O101"/>
    <mergeCell ref="D102:O102"/>
    <mergeCell ref="D103:O103"/>
    <mergeCell ref="D104:O104"/>
    <mergeCell ref="D105:O105"/>
    <mergeCell ref="D106:O106"/>
    <mergeCell ref="B101:B103"/>
    <mergeCell ref="B104:B106"/>
    <mergeCell ref="B98:B100"/>
    <mergeCell ref="D98:O98"/>
    <mergeCell ref="D99:O99"/>
    <mergeCell ref="D100:O100"/>
    <mergeCell ref="C44:C45"/>
    <mergeCell ref="B95:B97"/>
    <mergeCell ref="D94:O94"/>
    <mergeCell ref="C57:H57"/>
    <mergeCell ref="C15:H15"/>
    <mergeCell ref="C16:H16"/>
    <mergeCell ref="C17:H17"/>
    <mergeCell ref="C23:H23"/>
    <mergeCell ref="C24:H24"/>
    <mergeCell ref="C19:H19"/>
    <mergeCell ref="C20:H20"/>
    <mergeCell ref="C18:H18"/>
    <mergeCell ref="C22:H22"/>
    <mergeCell ref="C21:H21"/>
  </mergeCells>
  <dataValidations count="1">
    <dataValidation type="list" allowBlank="1" showInputMessage="1" showErrorMessage="1" sqref="G85" xr:uid="{00000000-0002-0000-0000-000000000000}">
      <formula1>"4, 10, 20"</formula1>
    </dataValidation>
  </dataValidation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H32"/>
  <sheetViews>
    <sheetView workbookViewId="0">
      <selection activeCell="C10" sqref="C10:H10"/>
    </sheetView>
  </sheetViews>
  <sheetFormatPr defaultRowHeight="14.4" x14ac:dyDescent="0.3"/>
  <cols>
    <col min="1" max="1" width="8.88671875" style="1"/>
    <col min="2" max="2" width="36.33203125" style="1" customWidth="1"/>
    <col min="3" max="6" width="8.88671875" style="1"/>
    <col min="7" max="7" width="19.21875" style="1" customWidth="1"/>
    <col min="8" max="8" width="15.21875" style="1" customWidth="1"/>
    <col min="9" max="9" width="13.33203125" style="1" customWidth="1"/>
    <col min="10" max="10" width="16" style="1" customWidth="1"/>
    <col min="11" max="11" width="13" style="1" customWidth="1"/>
    <col min="12" max="13" width="12.33203125" style="1" customWidth="1"/>
    <col min="14" max="14" width="15.5546875" style="1" customWidth="1"/>
    <col min="15" max="16384" width="8.88671875" style="1"/>
  </cols>
  <sheetData>
    <row r="1" spans="2:8" ht="15" thickBot="1" x14ac:dyDescent="0.35"/>
    <row r="2" spans="2:8" ht="18" x14ac:dyDescent="0.35">
      <c r="B2" s="285" t="s">
        <v>255</v>
      </c>
      <c r="C2" s="286"/>
      <c r="D2" s="286"/>
      <c r="E2" s="286"/>
      <c r="F2" s="286"/>
      <c r="G2" s="286"/>
      <c r="H2" s="287"/>
    </row>
    <row r="3" spans="2:8" ht="18" thickBot="1" x14ac:dyDescent="0.4">
      <c r="B3" s="289" t="s">
        <v>253</v>
      </c>
      <c r="C3" s="290"/>
      <c r="D3" s="290"/>
      <c r="E3" s="290"/>
      <c r="F3" s="290"/>
      <c r="G3" s="290"/>
      <c r="H3" s="291"/>
    </row>
    <row r="4" spans="2:8" ht="15" thickBot="1" x14ac:dyDescent="0.35">
      <c r="B4" s="288"/>
      <c r="C4" s="288"/>
      <c r="D4" s="288"/>
      <c r="E4" s="288"/>
      <c r="F4" s="288"/>
      <c r="G4" s="288"/>
      <c r="H4" s="288"/>
    </row>
    <row r="5" spans="2:8" x14ac:dyDescent="0.3">
      <c r="B5" s="116" t="s">
        <v>4</v>
      </c>
      <c r="C5" s="292"/>
      <c r="D5" s="293"/>
      <c r="E5" s="293"/>
      <c r="F5" s="293"/>
      <c r="G5" s="293"/>
      <c r="H5" s="294"/>
    </row>
    <row r="6" spans="2:8" x14ac:dyDescent="0.3">
      <c r="B6" s="117" t="s">
        <v>2</v>
      </c>
      <c r="C6" s="295"/>
      <c r="D6" s="295"/>
      <c r="E6" s="295"/>
      <c r="F6" s="295"/>
      <c r="G6" s="295"/>
      <c r="H6" s="296"/>
    </row>
    <row r="7" spans="2:8" x14ac:dyDescent="0.3">
      <c r="B7" s="117" t="s">
        <v>3</v>
      </c>
      <c r="C7" s="295"/>
      <c r="D7" s="295"/>
      <c r="E7" s="295"/>
      <c r="F7" s="295"/>
      <c r="G7" s="295"/>
      <c r="H7" s="296"/>
    </row>
    <row r="8" spans="2:8" x14ac:dyDescent="0.3">
      <c r="B8" s="117" t="s">
        <v>93</v>
      </c>
      <c r="C8" s="295"/>
      <c r="D8" s="295"/>
      <c r="E8" s="295"/>
      <c r="F8" s="295"/>
      <c r="G8" s="295"/>
      <c r="H8" s="296"/>
    </row>
    <row r="9" spans="2:8" x14ac:dyDescent="0.3">
      <c r="B9" s="117" t="s">
        <v>0</v>
      </c>
      <c r="C9" s="295"/>
      <c r="D9" s="295"/>
      <c r="E9" s="295"/>
      <c r="F9" s="295"/>
      <c r="G9" s="295"/>
      <c r="H9" s="296"/>
    </row>
    <row r="10" spans="2:8" x14ac:dyDescent="0.3">
      <c r="B10" s="117" t="s">
        <v>6</v>
      </c>
      <c r="C10" s="295"/>
      <c r="D10" s="295"/>
      <c r="E10" s="295"/>
      <c r="F10" s="295"/>
      <c r="G10" s="295"/>
      <c r="H10" s="296"/>
    </row>
    <row r="11" spans="2:8" x14ac:dyDescent="0.3">
      <c r="B11" s="117" t="s">
        <v>68</v>
      </c>
      <c r="C11" s="295"/>
      <c r="D11" s="295"/>
      <c r="E11" s="295"/>
      <c r="F11" s="295"/>
      <c r="G11" s="295"/>
      <c r="H11" s="296"/>
    </row>
    <row r="12" spans="2:8" x14ac:dyDescent="0.3">
      <c r="B12" s="117" t="s">
        <v>163</v>
      </c>
      <c r="C12" s="295"/>
      <c r="D12" s="295"/>
      <c r="E12" s="295"/>
      <c r="F12" s="295"/>
      <c r="G12" s="295"/>
      <c r="H12" s="296"/>
    </row>
    <row r="13" spans="2:8" ht="15" thickBot="1" x14ac:dyDescent="0.35">
      <c r="B13" s="118" t="s">
        <v>66</v>
      </c>
      <c r="C13" s="273"/>
      <c r="D13" s="273"/>
      <c r="E13" s="273"/>
      <c r="F13" s="273"/>
      <c r="G13" s="273"/>
      <c r="H13" s="274"/>
    </row>
    <row r="14" spans="2:8" ht="15" thickBot="1" x14ac:dyDescent="0.35"/>
    <row r="15" spans="2:8" ht="18.600000000000001" thickBot="1" x14ac:dyDescent="0.4">
      <c r="B15" s="275" t="s">
        <v>40</v>
      </c>
      <c r="C15" s="276"/>
      <c r="D15" s="276"/>
      <c r="E15" s="276"/>
      <c r="F15" s="276"/>
      <c r="G15" s="276"/>
      <c r="H15" s="277"/>
    </row>
    <row r="16" spans="2:8" x14ac:dyDescent="0.3">
      <c r="B16" s="297" t="s">
        <v>81</v>
      </c>
      <c r="C16" s="298"/>
      <c r="D16" s="298"/>
      <c r="E16" s="298"/>
      <c r="F16" s="298"/>
      <c r="G16" s="298"/>
      <c r="H16" s="4"/>
    </row>
    <row r="17" spans="2:8" x14ac:dyDescent="0.3">
      <c r="B17" s="283" t="s">
        <v>94</v>
      </c>
      <c r="C17" s="284"/>
      <c r="D17" s="284"/>
      <c r="E17" s="284"/>
      <c r="F17" s="284"/>
      <c r="G17" s="284"/>
      <c r="H17" s="5"/>
    </row>
    <row r="18" spans="2:8" x14ac:dyDescent="0.3">
      <c r="B18" s="278" t="s">
        <v>95</v>
      </c>
      <c r="C18" s="279"/>
      <c r="D18" s="279"/>
      <c r="E18" s="279"/>
      <c r="F18" s="279"/>
      <c r="G18" s="280"/>
      <c r="H18" s="5"/>
    </row>
    <row r="19" spans="2:8" x14ac:dyDescent="0.3">
      <c r="B19" s="278" t="s">
        <v>96</v>
      </c>
      <c r="C19" s="279"/>
      <c r="D19" s="279"/>
      <c r="E19" s="279"/>
      <c r="F19" s="279"/>
      <c r="G19" s="280"/>
      <c r="H19" s="5"/>
    </row>
    <row r="20" spans="2:8" x14ac:dyDescent="0.3">
      <c r="B20" s="278" t="s">
        <v>97</v>
      </c>
      <c r="C20" s="279"/>
      <c r="D20" s="279"/>
      <c r="E20" s="279"/>
      <c r="F20" s="279"/>
      <c r="G20" s="280"/>
      <c r="H20" s="5"/>
    </row>
    <row r="21" spans="2:8" x14ac:dyDescent="0.3">
      <c r="B21" s="278" t="s">
        <v>216</v>
      </c>
      <c r="C21" s="279"/>
      <c r="D21" s="279"/>
      <c r="E21" s="279"/>
      <c r="F21" s="279"/>
      <c r="G21" s="280"/>
      <c r="H21" s="5"/>
    </row>
    <row r="22" spans="2:8" x14ac:dyDescent="0.3">
      <c r="B22" s="278" t="s">
        <v>215</v>
      </c>
      <c r="C22" s="279"/>
      <c r="D22" s="279"/>
      <c r="E22" s="279"/>
      <c r="F22" s="279"/>
      <c r="G22" s="280"/>
      <c r="H22" s="5"/>
    </row>
    <row r="23" spans="2:8" x14ac:dyDescent="0.3">
      <c r="B23" s="278" t="s">
        <v>161</v>
      </c>
      <c r="C23" s="279"/>
      <c r="D23" s="279"/>
      <c r="E23" s="279"/>
      <c r="F23" s="279"/>
      <c r="G23" s="280"/>
      <c r="H23" s="5"/>
    </row>
    <row r="24" spans="2:8" x14ac:dyDescent="0.3">
      <c r="B24" s="283" t="s">
        <v>210</v>
      </c>
      <c r="C24" s="284"/>
      <c r="D24" s="284"/>
      <c r="E24" s="284"/>
      <c r="F24" s="284"/>
      <c r="G24" s="284"/>
      <c r="H24" s="23"/>
    </row>
    <row r="25" spans="2:8" x14ac:dyDescent="0.3">
      <c r="B25" s="283" t="s">
        <v>99</v>
      </c>
      <c r="C25" s="284"/>
      <c r="D25" s="284"/>
      <c r="E25" s="284"/>
      <c r="F25" s="284"/>
      <c r="G25" s="284"/>
      <c r="H25" s="6"/>
    </row>
    <row r="26" spans="2:8" x14ac:dyDescent="0.3">
      <c r="B26" s="281" t="s">
        <v>214</v>
      </c>
      <c r="C26" s="282"/>
      <c r="D26" s="282"/>
      <c r="E26" s="282"/>
      <c r="F26" s="282"/>
      <c r="G26" s="282"/>
      <c r="H26" s="119">
        <f>'m3 to Secondaries'!G4</f>
        <v>0</v>
      </c>
    </row>
    <row r="27" spans="2:8" x14ac:dyDescent="0.3">
      <c r="B27" s="281" t="s">
        <v>100</v>
      </c>
      <c r="C27" s="282"/>
      <c r="D27" s="282"/>
      <c r="E27" s="282"/>
      <c r="F27" s="282"/>
      <c r="G27" s="282"/>
      <c r="H27" s="119">
        <f>'Benchmark Volumes'!F41</f>
        <v>0</v>
      </c>
    </row>
    <row r="28" spans="2:8" x14ac:dyDescent="0.3">
      <c r="B28" s="281" t="s">
        <v>8</v>
      </c>
      <c r="C28" s="282"/>
      <c r="D28" s="282"/>
      <c r="E28" s="282"/>
      <c r="F28" s="282"/>
      <c r="G28" s="282"/>
      <c r="H28" s="119">
        <f>H27+H26</f>
        <v>0</v>
      </c>
    </row>
    <row r="29" spans="2:8" x14ac:dyDescent="0.3">
      <c r="B29" s="269" t="s">
        <v>7</v>
      </c>
      <c r="C29" s="270"/>
      <c r="D29" s="270"/>
      <c r="E29" s="270"/>
      <c r="F29" s="270"/>
      <c r="G29" s="270"/>
      <c r="H29" s="120">
        <f>H24-H25</f>
        <v>0</v>
      </c>
    </row>
    <row r="30" spans="2:8" ht="15" thickBot="1" x14ac:dyDescent="0.35">
      <c r="B30" s="271" t="s">
        <v>198</v>
      </c>
      <c r="C30" s="272"/>
      <c r="D30" s="272"/>
      <c r="E30" s="272"/>
      <c r="F30" s="272"/>
      <c r="G30" s="272"/>
      <c r="H30" s="121" t="str">
        <f>IF(H22="Yes","Yes",IF(AND(H29&lt;H28,H16&lt;15.01%,H18="No",H17="Yes",H19="No",H20="No",H21="No",H23="No"),"Yes","No"))</f>
        <v>No</v>
      </c>
    </row>
    <row r="32" spans="2:8" x14ac:dyDescent="0.3">
      <c r="B32" s="3" t="s">
        <v>35</v>
      </c>
    </row>
  </sheetData>
  <sheetProtection algorithmName="SHA-512" hashValue="aCt8i15qCOTAsk2oa5LWUzBlTtAvMcHhvW+osmaLtuDST6pIi/Mi4wOBSkMnh/CTcoM70u2ZOmiMWKCHoe0KDQ==" saltValue="QUFVeq3TGoC+izOkqufx0w==" spinCount="100000" sheet="1" objects="1" scenarios="1" selectLockedCells="1"/>
  <mergeCells count="28">
    <mergeCell ref="B2:H2"/>
    <mergeCell ref="B4:H4"/>
    <mergeCell ref="B3:H3"/>
    <mergeCell ref="B19:G19"/>
    <mergeCell ref="B20:G20"/>
    <mergeCell ref="C5:H5"/>
    <mergeCell ref="C6:H6"/>
    <mergeCell ref="C7:H7"/>
    <mergeCell ref="C8:H8"/>
    <mergeCell ref="C9:H9"/>
    <mergeCell ref="B16:G16"/>
    <mergeCell ref="B18:G18"/>
    <mergeCell ref="B17:G17"/>
    <mergeCell ref="C10:H10"/>
    <mergeCell ref="C11:H11"/>
    <mergeCell ref="C12:H12"/>
    <mergeCell ref="B29:G29"/>
    <mergeCell ref="B30:G30"/>
    <mergeCell ref="C13:H13"/>
    <mergeCell ref="B15:H15"/>
    <mergeCell ref="B23:G23"/>
    <mergeCell ref="B27:G27"/>
    <mergeCell ref="B28:G28"/>
    <mergeCell ref="B26:G26"/>
    <mergeCell ref="B25:G25"/>
    <mergeCell ref="B24:G24"/>
    <mergeCell ref="B21:G21"/>
    <mergeCell ref="B22:G22"/>
  </mergeCells>
  <dataValidations count="3">
    <dataValidation type="list" allowBlank="1" showInputMessage="1" showErrorMessage="1" sqref="C5" xr:uid="{1316B869-2732-4CB0-A781-7BCED84A6583}">
      <formula1>"DCK, DCR, DKM, DNI, DQC, DSC, DSI, DSQ"</formula1>
    </dataValidation>
    <dataValidation type="list" allowBlank="1" showInputMessage="1" showErrorMessage="1" sqref="C8:H8" xr:uid="{FE237C74-6C66-4538-B543-16442768641C}">
      <formula1>"Entire Cutting Authority, Individual Block in Multi-Block Cutting Authority"</formula1>
    </dataValidation>
    <dataValidation type="list" allowBlank="1" showInputMessage="1" showErrorMessage="1" sqref="H17:H23" xr:uid="{B5D11D5E-FAA5-47AF-AC0E-A1D660FC4780}">
      <formula1>"Yes, No"</formula1>
    </dataValidation>
  </dataValidations>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C2:G255"/>
  <sheetViews>
    <sheetView workbookViewId="0">
      <selection activeCell="E25" sqref="E25"/>
    </sheetView>
  </sheetViews>
  <sheetFormatPr defaultRowHeight="14.4" x14ac:dyDescent="0.3"/>
  <cols>
    <col min="1" max="2" width="8.88671875" style="1"/>
    <col min="3" max="3" width="27.6640625" style="1" customWidth="1"/>
    <col min="4" max="4" width="18.33203125" style="1" customWidth="1"/>
    <col min="5" max="5" width="14.5546875" style="1" customWidth="1"/>
    <col min="6" max="6" width="22.33203125" style="1" customWidth="1"/>
    <col min="7" max="7" width="42.44140625" style="1" customWidth="1"/>
    <col min="8" max="16384" width="8.88671875" style="1"/>
  </cols>
  <sheetData>
    <row r="2" spans="3:7" ht="15" thickBot="1" x14ac:dyDescent="0.35"/>
    <row r="3" spans="3:7" ht="22.2" customHeight="1" thickBot="1" x14ac:dyDescent="0.4">
      <c r="C3" s="275" t="s">
        <v>9</v>
      </c>
      <c r="D3" s="276"/>
      <c r="E3" s="276"/>
      <c r="F3" s="276"/>
      <c r="G3" s="277"/>
    </row>
    <row r="4" spans="3:7" ht="21.6" customHeight="1" thickBot="1" x14ac:dyDescent="0.35">
      <c r="C4" s="299" t="s">
        <v>41</v>
      </c>
      <c r="D4" s="300"/>
      <c r="E4" s="300"/>
      <c r="F4" s="301"/>
      <c r="G4" s="89">
        <f>SUM(F6:F478)</f>
        <v>0</v>
      </c>
    </row>
    <row r="5" spans="3:7" ht="16.8" thickBot="1" x14ac:dyDescent="0.35">
      <c r="C5" s="90" t="s">
        <v>12</v>
      </c>
      <c r="D5" s="91" t="s">
        <v>22</v>
      </c>
      <c r="E5" s="91" t="s">
        <v>10</v>
      </c>
      <c r="F5" s="91" t="s">
        <v>42</v>
      </c>
      <c r="G5" s="92" t="s">
        <v>23</v>
      </c>
    </row>
    <row r="6" spans="3:7" x14ac:dyDescent="0.3">
      <c r="C6" s="85"/>
      <c r="D6" s="86"/>
      <c r="E6" s="86"/>
      <c r="F6" s="87"/>
      <c r="G6" s="88"/>
    </row>
    <row r="7" spans="3:7" x14ac:dyDescent="0.3">
      <c r="C7" s="11"/>
      <c r="D7" s="7"/>
      <c r="E7" s="7"/>
      <c r="F7" s="12"/>
      <c r="G7" s="15"/>
    </row>
    <row r="8" spans="3:7" x14ac:dyDescent="0.3">
      <c r="C8" s="11"/>
      <c r="D8" s="7"/>
      <c r="E8" s="7"/>
      <c r="F8" s="12"/>
      <c r="G8" s="15"/>
    </row>
    <row r="9" spans="3:7" x14ac:dyDescent="0.3">
      <c r="C9" s="11"/>
      <c r="D9" s="7"/>
      <c r="E9" s="7"/>
      <c r="F9" s="12"/>
      <c r="G9" s="15"/>
    </row>
    <row r="10" spans="3:7" x14ac:dyDescent="0.3">
      <c r="C10" s="11"/>
      <c r="D10" s="7"/>
      <c r="E10" s="7"/>
      <c r="F10" s="12"/>
      <c r="G10" s="15"/>
    </row>
    <row r="11" spans="3:7" x14ac:dyDescent="0.3">
      <c r="C11" s="11"/>
      <c r="D11" s="7"/>
      <c r="E11" s="7"/>
      <c r="F11" s="12"/>
      <c r="G11" s="15"/>
    </row>
    <row r="12" spans="3:7" x14ac:dyDescent="0.3">
      <c r="C12" s="11"/>
      <c r="D12" s="7"/>
      <c r="E12" s="7"/>
      <c r="F12" s="12"/>
      <c r="G12" s="15"/>
    </row>
    <row r="13" spans="3:7" x14ac:dyDescent="0.3">
      <c r="C13" s="11"/>
      <c r="D13" s="7"/>
      <c r="E13" s="7"/>
      <c r="F13" s="12"/>
      <c r="G13" s="15"/>
    </row>
    <row r="14" spans="3:7" x14ac:dyDescent="0.3">
      <c r="C14" s="11"/>
      <c r="D14" s="7"/>
      <c r="E14" s="7"/>
      <c r="F14" s="12"/>
      <c r="G14" s="15"/>
    </row>
    <row r="15" spans="3:7" x14ac:dyDescent="0.3">
      <c r="C15" s="11"/>
      <c r="D15" s="7"/>
      <c r="E15" s="7"/>
      <c r="F15" s="12"/>
      <c r="G15" s="15"/>
    </row>
    <row r="16" spans="3:7" x14ac:dyDescent="0.3">
      <c r="C16" s="11"/>
      <c r="D16" s="7"/>
      <c r="E16" s="7"/>
      <c r="F16" s="12"/>
      <c r="G16" s="15"/>
    </row>
    <row r="17" spans="3:7" x14ac:dyDescent="0.3">
      <c r="C17" s="11"/>
      <c r="D17" s="7"/>
      <c r="E17" s="7"/>
      <c r="F17" s="12"/>
      <c r="G17" s="15"/>
    </row>
    <row r="18" spans="3:7" x14ac:dyDescent="0.3">
      <c r="C18" s="11"/>
      <c r="D18" s="7"/>
      <c r="E18" s="7"/>
      <c r="F18" s="12"/>
      <c r="G18" s="15"/>
    </row>
    <row r="19" spans="3:7" x14ac:dyDescent="0.3">
      <c r="C19" s="11"/>
      <c r="D19" s="7"/>
      <c r="E19" s="7"/>
      <c r="F19" s="12"/>
      <c r="G19" s="15"/>
    </row>
    <row r="20" spans="3:7" x14ac:dyDescent="0.3">
      <c r="C20" s="11"/>
      <c r="D20" s="7"/>
      <c r="E20" s="7"/>
      <c r="F20" s="12"/>
      <c r="G20" s="15"/>
    </row>
    <row r="21" spans="3:7" x14ac:dyDescent="0.3">
      <c r="C21" s="11"/>
      <c r="D21" s="7"/>
      <c r="E21" s="7"/>
      <c r="F21" s="12"/>
      <c r="G21" s="15"/>
    </row>
    <row r="22" spans="3:7" x14ac:dyDescent="0.3">
      <c r="C22" s="11"/>
      <c r="D22" s="7"/>
      <c r="E22" s="7"/>
      <c r="F22" s="12"/>
      <c r="G22" s="15"/>
    </row>
    <row r="23" spans="3:7" x14ac:dyDescent="0.3">
      <c r="C23" s="11"/>
      <c r="D23" s="7"/>
      <c r="E23" s="7"/>
      <c r="F23" s="12"/>
      <c r="G23" s="15"/>
    </row>
    <row r="24" spans="3:7" x14ac:dyDescent="0.3">
      <c r="C24" s="11"/>
      <c r="D24" s="7"/>
      <c r="E24" s="7"/>
      <c r="F24" s="12"/>
      <c r="G24" s="15"/>
    </row>
    <row r="25" spans="3:7" x14ac:dyDescent="0.3">
      <c r="C25" s="11"/>
      <c r="D25" s="7"/>
      <c r="E25" s="7"/>
      <c r="F25" s="12"/>
      <c r="G25" s="15"/>
    </row>
    <row r="26" spans="3:7" x14ac:dyDescent="0.3">
      <c r="C26" s="11"/>
      <c r="D26" s="7"/>
      <c r="E26" s="7"/>
      <c r="F26" s="12"/>
      <c r="G26" s="15"/>
    </row>
    <row r="27" spans="3:7" x14ac:dyDescent="0.3">
      <c r="C27" s="11"/>
      <c r="D27" s="7"/>
      <c r="E27" s="7"/>
      <c r="F27" s="12"/>
      <c r="G27" s="15"/>
    </row>
    <row r="28" spans="3:7" x14ac:dyDescent="0.3">
      <c r="C28" s="11"/>
      <c r="D28" s="7"/>
      <c r="E28" s="7"/>
      <c r="F28" s="12"/>
      <c r="G28" s="15"/>
    </row>
    <row r="29" spans="3:7" x14ac:dyDescent="0.3">
      <c r="C29" s="11"/>
      <c r="D29" s="7"/>
      <c r="E29" s="7"/>
      <c r="F29" s="12"/>
      <c r="G29" s="15"/>
    </row>
    <row r="30" spans="3:7" x14ac:dyDescent="0.3">
      <c r="C30" s="11"/>
      <c r="D30" s="7"/>
      <c r="E30" s="7"/>
      <c r="F30" s="12"/>
      <c r="G30" s="15"/>
    </row>
    <row r="31" spans="3:7" x14ac:dyDescent="0.3">
      <c r="C31" s="11"/>
      <c r="D31" s="7"/>
      <c r="E31" s="7"/>
      <c r="F31" s="12"/>
      <c r="G31" s="15"/>
    </row>
    <row r="32" spans="3:7" x14ac:dyDescent="0.3">
      <c r="C32" s="11"/>
      <c r="D32" s="7"/>
      <c r="E32" s="7"/>
      <c r="F32" s="12"/>
      <c r="G32" s="15"/>
    </row>
    <row r="33" spans="3:7" x14ac:dyDescent="0.3">
      <c r="C33" s="11"/>
      <c r="D33" s="7"/>
      <c r="E33" s="7"/>
      <c r="F33" s="12"/>
      <c r="G33" s="15"/>
    </row>
    <row r="34" spans="3:7" x14ac:dyDescent="0.3">
      <c r="C34" s="11"/>
      <c r="D34" s="7"/>
      <c r="E34" s="7"/>
      <c r="F34" s="12"/>
      <c r="G34" s="15"/>
    </row>
    <row r="35" spans="3:7" x14ac:dyDescent="0.3">
      <c r="C35" s="11"/>
      <c r="D35" s="7"/>
      <c r="E35" s="7"/>
      <c r="F35" s="12"/>
      <c r="G35" s="15"/>
    </row>
    <row r="36" spans="3:7" x14ac:dyDescent="0.3">
      <c r="C36" s="11"/>
      <c r="D36" s="7"/>
      <c r="E36" s="7"/>
      <c r="F36" s="12"/>
      <c r="G36" s="15"/>
    </row>
    <row r="37" spans="3:7" x14ac:dyDescent="0.3">
      <c r="C37" s="11"/>
      <c r="D37" s="7"/>
      <c r="E37" s="7"/>
      <c r="F37" s="12"/>
      <c r="G37" s="15"/>
    </row>
    <row r="38" spans="3:7" x14ac:dyDescent="0.3">
      <c r="C38" s="11"/>
      <c r="D38" s="7"/>
      <c r="E38" s="7"/>
      <c r="F38" s="12"/>
      <c r="G38" s="15"/>
    </row>
    <row r="39" spans="3:7" x14ac:dyDescent="0.3">
      <c r="C39" s="11"/>
      <c r="D39" s="7"/>
      <c r="E39" s="7"/>
      <c r="F39" s="12"/>
      <c r="G39" s="15"/>
    </row>
    <row r="40" spans="3:7" x14ac:dyDescent="0.3">
      <c r="C40" s="11"/>
      <c r="D40" s="7"/>
      <c r="E40" s="7"/>
      <c r="F40" s="12"/>
      <c r="G40" s="15"/>
    </row>
    <row r="41" spans="3:7" x14ac:dyDescent="0.3">
      <c r="C41" s="11"/>
      <c r="D41" s="7"/>
      <c r="E41" s="7"/>
      <c r="F41" s="12"/>
      <c r="G41" s="15"/>
    </row>
    <row r="42" spans="3:7" x14ac:dyDescent="0.3">
      <c r="C42" s="11"/>
      <c r="D42" s="7"/>
      <c r="E42" s="7"/>
      <c r="F42" s="12"/>
      <c r="G42" s="15"/>
    </row>
    <row r="43" spans="3:7" x14ac:dyDescent="0.3">
      <c r="C43" s="11"/>
      <c r="D43" s="7"/>
      <c r="E43" s="7"/>
      <c r="F43" s="12"/>
      <c r="G43" s="15"/>
    </row>
    <row r="44" spans="3:7" x14ac:dyDescent="0.3">
      <c r="C44" s="11"/>
      <c r="D44" s="7"/>
      <c r="E44" s="7"/>
      <c r="F44" s="12"/>
      <c r="G44" s="15"/>
    </row>
    <row r="45" spans="3:7" x14ac:dyDescent="0.3">
      <c r="C45" s="11"/>
      <c r="D45" s="7"/>
      <c r="E45" s="7"/>
      <c r="F45" s="12"/>
      <c r="G45" s="15"/>
    </row>
    <row r="46" spans="3:7" x14ac:dyDescent="0.3">
      <c r="C46" s="11"/>
      <c r="D46" s="7"/>
      <c r="E46" s="7"/>
      <c r="F46" s="12"/>
      <c r="G46" s="15"/>
    </row>
    <row r="47" spans="3:7" x14ac:dyDescent="0.3">
      <c r="C47" s="11"/>
      <c r="D47" s="7"/>
      <c r="E47" s="7"/>
      <c r="F47" s="12"/>
      <c r="G47" s="15"/>
    </row>
    <row r="48" spans="3:7" x14ac:dyDescent="0.3">
      <c r="C48" s="11"/>
      <c r="D48" s="7"/>
      <c r="E48" s="7"/>
      <c r="F48" s="12"/>
      <c r="G48" s="15"/>
    </row>
    <row r="49" spans="3:7" x14ac:dyDescent="0.3">
      <c r="C49" s="11"/>
      <c r="D49" s="7"/>
      <c r="E49" s="7"/>
      <c r="F49" s="12"/>
      <c r="G49" s="15"/>
    </row>
    <row r="50" spans="3:7" x14ac:dyDescent="0.3">
      <c r="C50" s="11"/>
      <c r="D50" s="7"/>
      <c r="E50" s="7"/>
      <c r="F50" s="12"/>
      <c r="G50" s="15"/>
    </row>
    <row r="51" spans="3:7" x14ac:dyDescent="0.3">
      <c r="C51" s="11"/>
      <c r="D51" s="7"/>
      <c r="E51" s="7"/>
      <c r="F51" s="12"/>
      <c r="G51" s="15"/>
    </row>
    <row r="52" spans="3:7" x14ac:dyDescent="0.3">
      <c r="C52" s="11"/>
      <c r="D52" s="7"/>
      <c r="E52" s="7"/>
      <c r="F52" s="12"/>
      <c r="G52" s="15"/>
    </row>
    <row r="53" spans="3:7" x14ac:dyDescent="0.3">
      <c r="C53" s="11"/>
      <c r="D53" s="7"/>
      <c r="E53" s="7"/>
      <c r="F53" s="12"/>
      <c r="G53" s="15"/>
    </row>
    <row r="54" spans="3:7" x14ac:dyDescent="0.3">
      <c r="C54" s="11"/>
      <c r="D54" s="7"/>
      <c r="E54" s="7"/>
      <c r="F54" s="12"/>
      <c r="G54" s="15"/>
    </row>
    <row r="55" spans="3:7" x14ac:dyDescent="0.3">
      <c r="C55" s="11"/>
      <c r="D55" s="7"/>
      <c r="E55" s="7"/>
      <c r="F55" s="12"/>
      <c r="G55" s="15"/>
    </row>
    <row r="56" spans="3:7" x14ac:dyDescent="0.3">
      <c r="C56" s="11"/>
      <c r="D56" s="7"/>
      <c r="E56" s="7"/>
      <c r="F56" s="12"/>
      <c r="G56" s="15"/>
    </row>
    <row r="57" spans="3:7" x14ac:dyDescent="0.3">
      <c r="C57" s="11"/>
      <c r="D57" s="7"/>
      <c r="E57" s="7"/>
      <c r="F57" s="12"/>
      <c r="G57" s="15"/>
    </row>
    <row r="58" spans="3:7" x14ac:dyDescent="0.3">
      <c r="C58" s="11"/>
      <c r="D58" s="7"/>
      <c r="E58" s="7"/>
      <c r="F58" s="12"/>
      <c r="G58" s="15"/>
    </row>
    <row r="59" spans="3:7" x14ac:dyDescent="0.3">
      <c r="C59" s="11"/>
      <c r="D59" s="7"/>
      <c r="E59" s="7"/>
      <c r="F59" s="12"/>
      <c r="G59" s="15"/>
    </row>
    <row r="60" spans="3:7" x14ac:dyDescent="0.3">
      <c r="C60" s="11"/>
      <c r="D60" s="7"/>
      <c r="E60" s="7"/>
      <c r="F60" s="12"/>
      <c r="G60" s="15"/>
    </row>
    <row r="61" spans="3:7" x14ac:dyDescent="0.3">
      <c r="C61" s="11"/>
      <c r="D61" s="7"/>
      <c r="E61" s="7"/>
      <c r="F61" s="12"/>
      <c r="G61" s="15"/>
    </row>
    <row r="62" spans="3:7" x14ac:dyDescent="0.3">
      <c r="C62" s="11"/>
      <c r="D62" s="7"/>
      <c r="E62" s="7"/>
      <c r="F62" s="12"/>
      <c r="G62" s="15"/>
    </row>
    <row r="63" spans="3:7" x14ac:dyDescent="0.3">
      <c r="C63" s="11"/>
      <c r="D63" s="7"/>
      <c r="E63" s="7"/>
      <c r="F63" s="12"/>
      <c r="G63" s="15"/>
    </row>
    <row r="64" spans="3:7" x14ac:dyDescent="0.3">
      <c r="C64" s="11"/>
      <c r="D64" s="7"/>
      <c r="E64" s="7"/>
      <c r="F64" s="12"/>
      <c r="G64" s="15"/>
    </row>
    <row r="65" spans="3:7" x14ac:dyDescent="0.3">
      <c r="C65" s="11"/>
      <c r="D65" s="7"/>
      <c r="E65" s="7"/>
      <c r="F65" s="12"/>
      <c r="G65" s="15"/>
    </row>
    <row r="66" spans="3:7" x14ac:dyDescent="0.3">
      <c r="C66" s="11"/>
      <c r="D66" s="7"/>
      <c r="E66" s="7"/>
      <c r="F66" s="12"/>
      <c r="G66" s="15"/>
    </row>
    <row r="67" spans="3:7" x14ac:dyDescent="0.3">
      <c r="C67" s="11"/>
      <c r="D67" s="7"/>
      <c r="E67" s="7"/>
      <c r="F67" s="12"/>
      <c r="G67" s="15"/>
    </row>
    <row r="68" spans="3:7" x14ac:dyDescent="0.3">
      <c r="C68" s="11"/>
      <c r="D68" s="7"/>
      <c r="E68" s="7"/>
      <c r="F68" s="12"/>
      <c r="G68" s="15"/>
    </row>
    <row r="69" spans="3:7" x14ac:dyDescent="0.3">
      <c r="C69" s="11"/>
      <c r="D69" s="7"/>
      <c r="E69" s="7"/>
      <c r="F69" s="12"/>
      <c r="G69" s="15"/>
    </row>
    <row r="70" spans="3:7" x14ac:dyDescent="0.3">
      <c r="C70" s="11"/>
      <c r="D70" s="7"/>
      <c r="E70" s="7"/>
      <c r="F70" s="12"/>
      <c r="G70" s="15"/>
    </row>
    <row r="71" spans="3:7" x14ac:dyDescent="0.3">
      <c r="C71" s="11"/>
      <c r="D71" s="7"/>
      <c r="E71" s="7"/>
      <c r="F71" s="12"/>
      <c r="G71" s="15"/>
    </row>
    <row r="72" spans="3:7" x14ac:dyDescent="0.3">
      <c r="C72" s="11"/>
      <c r="D72" s="7"/>
      <c r="E72" s="7"/>
      <c r="F72" s="12"/>
      <c r="G72" s="15"/>
    </row>
    <row r="73" spans="3:7" x14ac:dyDescent="0.3">
      <c r="C73" s="11"/>
      <c r="D73" s="7"/>
      <c r="E73" s="7"/>
      <c r="F73" s="12"/>
      <c r="G73" s="15"/>
    </row>
    <row r="74" spans="3:7" x14ac:dyDescent="0.3">
      <c r="C74" s="11"/>
      <c r="D74" s="7"/>
      <c r="E74" s="7"/>
      <c r="F74" s="12"/>
      <c r="G74" s="15"/>
    </row>
    <row r="75" spans="3:7" x14ac:dyDescent="0.3">
      <c r="C75" s="11"/>
      <c r="D75" s="7"/>
      <c r="E75" s="7"/>
      <c r="F75" s="12"/>
      <c r="G75" s="15"/>
    </row>
    <row r="76" spans="3:7" x14ac:dyDescent="0.3">
      <c r="C76" s="11"/>
      <c r="D76" s="7"/>
      <c r="E76" s="7"/>
      <c r="F76" s="12"/>
      <c r="G76" s="15"/>
    </row>
    <row r="77" spans="3:7" x14ac:dyDescent="0.3">
      <c r="C77" s="11"/>
      <c r="D77" s="7"/>
      <c r="E77" s="7"/>
      <c r="F77" s="12"/>
      <c r="G77" s="15"/>
    </row>
    <row r="78" spans="3:7" x14ac:dyDescent="0.3">
      <c r="C78" s="11"/>
      <c r="D78" s="7"/>
      <c r="E78" s="7"/>
      <c r="F78" s="12"/>
      <c r="G78" s="15"/>
    </row>
    <row r="79" spans="3:7" x14ac:dyDescent="0.3">
      <c r="C79" s="11"/>
      <c r="D79" s="7"/>
      <c r="E79" s="7"/>
      <c r="F79" s="12"/>
      <c r="G79" s="15"/>
    </row>
    <row r="80" spans="3:7" x14ac:dyDescent="0.3">
      <c r="C80" s="11"/>
      <c r="D80" s="7"/>
      <c r="E80" s="7"/>
      <c r="F80" s="12"/>
      <c r="G80" s="15"/>
    </row>
    <row r="81" spans="3:7" x14ac:dyDescent="0.3">
      <c r="C81" s="11"/>
      <c r="D81" s="7"/>
      <c r="E81" s="7"/>
      <c r="F81" s="12"/>
      <c r="G81" s="15"/>
    </row>
    <row r="82" spans="3:7" x14ac:dyDescent="0.3">
      <c r="C82" s="11"/>
      <c r="D82" s="7"/>
      <c r="E82" s="7"/>
      <c r="F82" s="12"/>
      <c r="G82" s="15"/>
    </row>
    <row r="83" spans="3:7" x14ac:dyDescent="0.3">
      <c r="C83" s="11"/>
      <c r="D83" s="7"/>
      <c r="E83" s="7"/>
      <c r="F83" s="12"/>
      <c r="G83" s="15"/>
    </row>
    <row r="84" spans="3:7" x14ac:dyDescent="0.3">
      <c r="C84" s="11"/>
      <c r="D84" s="7"/>
      <c r="E84" s="7"/>
      <c r="F84" s="12"/>
      <c r="G84" s="15"/>
    </row>
    <row r="85" spans="3:7" x14ac:dyDescent="0.3">
      <c r="C85" s="11"/>
      <c r="D85" s="7"/>
      <c r="E85" s="7"/>
      <c r="F85" s="12"/>
      <c r="G85" s="15"/>
    </row>
    <row r="86" spans="3:7" x14ac:dyDescent="0.3">
      <c r="C86" s="11"/>
      <c r="D86" s="7"/>
      <c r="E86" s="7"/>
      <c r="F86" s="12"/>
      <c r="G86" s="15"/>
    </row>
    <row r="87" spans="3:7" x14ac:dyDescent="0.3">
      <c r="C87" s="11"/>
      <c r="D87" s="7"/>
      <c r="E87" s="7"/>
      <c r="F87" s="12"/>
      <c r="G87" s="15"/>
    </row>
    <row r="88" spans="3:7" x14ac:dyDescent="0.3">
      <c r="C88" s="11"/>
      <c r="D88" s="7"/>
      <c r="E88" s="7"/>
      <c r="F88" s="12"/>
      <c r="G88" s="15"/>
    </row>
    <row r="89" spans="3:7" x14ac:dyDescent="0.3">
      <c r="C89" s="11"/>
      <c r="D89" s="7"/>
      <c r="E89" s="7"/>
      <c r="F89" s="12"/>
      <c r="G89" s="15"/>
    </row>
    <row r="90" spans="3:7" x14ac:dyDescent="0.3">
      <c r="C90" s="11"/>
      <c r="D90" s="7"/>
      <c r="E90" s="7"/>
      <c r="F90" s="12"/>
      <c r="G90" s="15"/>
    </row>
    <row r="91" spans="3:7" x14ac:dyDescent="0.3">
      <c r="C91" s="11"/>
      <c r="D91" s="7"/>
      <c r="E91" s="7"/>
      <c r="F91" s="12"/>
      <c r="G91" s="15"/>
    </row>
    <row r="92" spans="3:7" x14ac:dyDescent="0.3">
      <c r="C92" s="11"/>
      <c r="D92" s="7"/>
      <c r="E92" s="7"/>
      <c r="F92" s="12"/>
      <c r="G92" s="15"/>
    </row>
    <row r="93" spans="3:7" x14ac:dyDescent="0.3">
      <c r="C93" s="11"/>
      <c r="D93" s="7"/>
      <c r="E93" s="7"/>
      <c r="F93" s="12"/>
      <c r="G93" s="15"/>
    </row>
    <row r="94" spans="3:7" x14ac:dyDescent="0.3">
      <c r="C94" s="11"/>
      <c r="D94" s="7"/>
      <c r="E94" s="7"/>
      <c r="F94" s="12"/>
      <c r="G94" s="15"/>
    </row>
    <row r="95" spans="3:7" x14ac:dyDescent="0.3">
      <c r="C95" s="11"/>
      <c r="D95" s="7"/>
      <c r="E95" s="7"/>
      <c r="F95" s="12"/>
      <c r="G95" s="15"/>
    </row>
    <row r="96" spans="3:7" x14ac:dyDescent="0.3">
      <c r="C96" s="11"/>
      <c r="D96" s="7"/>
      <c r="E96" s="7"/>
      <c r="F96" s="12"/>
      <c r="G96" s="15"/>
    </row>
    <row r="97" spans="3:7" x14ac:dyDescent="0.3">
      <c r="C97" s="11"/>
      <c r="D97" s="7"/>
      <c r="E97" s="7"/>
      <c r="F97" s="12"/>
      <c r="G97" s="15"/>
    </row>
    <row r="98" spans="3:7" x14ac:dyDescent="0.3">
      <c r="C98" s="11"/>
      <c r="D98" s="7"/>
      <c r="E98" s="7"/>
      <c r="F98" s="12"/>
      <c r="G98" s="15"/>
    </row>
    <row r="99" spans="3:7" x14ac:dyDescent="0.3">
      <c r="C99" s="11"/>
      <c r="D99" s="7"/>
      <c r="E99" s="7"/>
      <c r="F99" s="12"/>
      <c r="G99" s="15"/>
    </row>
    <row r="100" spans="3:7" x14ac:dyDescent="0.3">
      <c r="C100" s="11"/>
      <c r="D100" s="7"/>
      <c r="E100" s="7"/>
      <c r="F100" s="12"/>
      <c r="G100" s="15"/>
    </row>
    <row r="101" spans="3:7" x14ac:dyDescent="0.3">
      <c r="C101" s="11"/>
      <c r="D101" s="7"/>
      <c r="E101" s="7"/>
      <c r="F101" s="12"/>
      <c r="G101" s="15"/>
    </row>
    <row r="102" spans="3:7" x14ac:dyDescent="0.3">
      <c r="C102" s="11"/>
      <c r="D102" s="7"/>
      <c r="E102" s="7"/>
      <c r="F102" s="12"/>
      <c r="G102" s="15"/>
    </row>
    <row r="103" spans="3:7" x14ac:dyDescent="0.3">
      <c r="C103" s="11"/>
      <c r="D103" s="7"/>
      <c r="E103" s="7"/>
      <c r="F103" s="12"/>
      <c r="G103" s="15"/>
    </row>
    <row r="104" spans="3:7" x14ac:dyDescent="0.3">
      <c r="C104" s="11"/>
      <c r="D104" s="7"/>
      <c r="E104" s="7"/>
      <c r="F104" s="12"/>
      <c r="G104" s="15"/>
    </row>
    <row r="105" spans="3:7" x14ac:dyDescent="0.3">
      <c r="C105" s="11"/>
      <c r="D105" s="7"/>
      <c r="E105" s="7"/>
      <c r="F105" s="12"/>
      <c r="G105" s="15"/>
    </row>
    <row r="106" spans="3:7" x14ac:dyDescent="0.3">
      <c r="C106" s="11"/>
      <c r="D106" s="7"/>
      <c r="E106" s="7"/>
      <c r="F106" s="12"/>
      <c r="G106" s="15"/>
    </row>
    <row r="107" spans="3:7" x14ac:dyDescent="0.3">
      <c r="C107" s="11"/>
      <c r="D107" s="7"/>
      <c r="E107" s="7"/>
      <c r="F107" s="12"/>
      <c r="G107" s="15"/>
    </row>
    <row r="108" spans="3:7" x14ac:dyDescent="0.3">
      <c r="C108" s="11"/>
      <c r="D108" s="7"/>
      <c r="E108" s="7"/>
      <c r="F108" s="12"/>
      <c r="G108" s="15"/>
    </row>
    <row r="109" spans="3:7" x14ac:dyDescent="0.3">
      <c r="C109" s="11"/>
      <c r="D109" s="7"/>
      <c r="E109" s="7"/>
      <c r="F109" s="12"/>
      <c r="G109" s="15"/>
    </row>
    <row r="110" spans="3:7" x14ac:dyDescent="0.3">
      <c r="C110" s="11"/>
      <c r="D110" s="7"/>
      <c r="E110" s="7"/>
      <c r="F110" s="12"/>
      <c r="G110" s="15"/>
    </row>
    <row r="111" spans="3:7" x14ac:dyDescent="0.3">
      <c r="C111" s="9"/>
      <c r="D111" s="7"/>
      <c r="E111" s="10"/>
      <c r="F111" s="10"/>
      <c r="G111" s="15"/>
    </row>
    <row r="112" spans="3:7" x14ac:dyDescent="0.3">
      <c r="C112" s="9"/>
      <c r="D112" s="7"/>
      <c r="E112" s="10"/>
      <c r="F112" s="10"/>
      <c r="G112" s="15"/>
    </row>
    <row r="113" spans="3:7" x14ac:dyDescent="0.3">
      <c r="C113" s="9"/>
      <c r="D113" s="7"/>
      <c r="E113" s="10"/>
      <c r="F113" s="10"/>
      <c r="G113" s="15"/>
    </row>
    <row r="114" spans="3:7" x14ac:dyDescent="0.3">
      <c r="C114" s="9"/>
      <c r="D114" s="7"/>
      <c r="E114" s="10"/>
      <c r="F114" s="10"/>
      <c r="G114" s="15"/>
    </row>
    <row r="115" spans="3:7" x14ac:dyDescent="0.3">
      <c r="C115" s="9"/>
      <c r="D115" s="7"/>
      <c r="E115" s="10"/>
      <c r="F115" s="10"/>
      <c r="G115" s="15"/>
    </row>
    <row r="116" spans="3:7" x14ac:dyDescent="0.3">
      <c r="C116" s="9"/>
      <c r="D116" s="7"/>
      <c r="E116" s="10"/>
      <c r="F116" s="10"/>
      <c r="G116" s="15"/>
    </row>
    <row r="117" spans="3:7" x14ac:dyDescent="0.3">
      <c r="C117" s="9"/>
      <c r="D117" s="7"/>
      <c r="E117" s="10"/>
      <c r="F117" s="10"/>
      <c r="G117" s="15"/>
    </row>
    <row r="118" spans="3:7" x14ac:dyDescent="0.3">
      <c r="C118" s="9"/>
      <c r="D118" s="7"/>
      <c r="E118" s="10"/>
      <c r="F118" s="10"/>
      <c r="G118" s="15"/>
    </row>
    <row r="119" spans="3:7" x14ac:dyDescent="0.3">
      <c r="C119" s="9"/>
      <c r="D119" s="7"/>
      <c r="E119" s="10"/>
      <c r="F119" s="10"/>
      <c r="G119" s="15"/>
    </row>
    <row r="120" spans="3:7" x14ac:dyDescent="0.3">
      <c r="C120" s="9"/>
      <c r="D120" s="7"/>
      <c r="E120" s="10"/>
      <c r="F120" s="10"/>
      <c r="G120" s="15"/>
    </row>
    <row r="121" spans="3:7" x14ac:dyDescent="0.3">
      <c r="C121" s="9"/>
      <c r="D121" s="7"/>
      <c r="E121" s="10"/>
      <c r="F121" s="10"/>
      <c r="G121" s="15"/>
    </row>
    <row r="122" spans="3:7" x14ac:dyDescent="0.3">
      <c r="C122" s="9"/>
      <c r="D122" s="7"/>
      <c r="E122" s="10"/>
      <c r="F122" s="10"/>
      <c r="G122" s="15"/>
    </row>
    <row r="123" spans="3:7" x14ac:dyDescent="0.3">
      <c r="C123" s="9"/>
      <c r="D123" s="7"/>
      <c r="E123" s="10"/>
      <c r="F123" s="10"/>
      <c r="G123" s="15"/>
    </row>
    <row r="124" spans="3:7" x14ac:dyDescent="0.3">
      <c r="C124" s="9"/>
      <c r="D124" s="7"/>
      <c r="E124" s="10"/>
      <c r="F124" s="10"/>
      <c r="G124" s="15"/>
    </row>
    <row r="125" spans="3:7" x14ac:dyDescent="0.3">
      <c r="C125" s="9"/>
      <c r="D125" s="7"/>
      <c r="E125" s="10"/>
      <c r="F125" s="10"/>
      <c r="G125" s="15"/>
    </row>
    <row r="126" spans="3:7" x14ac:dyDescent="0.3">
      <c r="C126" s="9"/>
      <c r="D126" s="7"/>
      <c r="E126" s="10"/>
      <c r="F126" s="10"/>
      <c r="G126" s="15"/>
    </row>
    <row r="127" spans="3:7" x14ac:dyDescent="0.3">
      <c r="C127" s="9"/>
      <c r="D127" s="7"/>
      <c r="E127" s="10"/>
      <c r="F127" s="10"/>
      <c r="G127" s="15"/>
    </row>
    <row r="128" spans="3:7" x14ac:dyDescent="0.3">
      <c r="C128" s="9"/>
      <c r="D128" s="7"/>
      <c r="E128" s="10"/>
      <c r="F128" s="10"/>
      <c r="G128" s="15"/>
    </row>
    <row r="129" spans="3:7" x14ac:dyDescent="0.3">
      <c r="C129" s="9"/>
      <c r="D129" s="7"/>
      <c r="E129" s="10"/>
      <c r="F129" s="10"/>
      <c r="G129" s="15"/>
    </row>
    <row r="130" spans="3:7" x14ac:dyDescent="0.3">
      <c r="C130" s="9"/>
      <c r="D130" s="7"/>
      <c r="E130" s="10"/>
      <c r="F130" s="10"/>
      <c r="G130" s="15"/>
    </row>
    <row r="131" spans="3:7" x14ac:dyDescent="0.3">
      <c r="C131" s="9"/>
      <c r="D131" s="7"/>
      <c r="E131" s="10"/>
      <c r="F131" s="10"/>
      <c r="G131" s="15"/>
    </row>
    <row r="132" spans="3:7" x14ac:dyDescent="0.3">
      <c r="C132" s="9"/>
      <c r="D132" s="7"/>
      <c r="E132" s="10"/>
      <c r="F132" s="10"/>
      <c r="G132" s="15"/>
    </row>
    <row r="133" spans="3:7" x14ac:dyDescent="0.3">
      <c r="C133" s="9"/>
      <c r="D133" s="7"/>
      <c r="E133" s="10"/>
      <c r="F133" s="10"/>
      <c r="G133" s="15"/>
    </row>
    <row r="134" spans="3:7" x14ac:dyDescent="0.3">
      <c r="C134" s="9"/>
      <c r="D134" s="7"/>
      <c r="E134" s="10"/>
      <c r="F134" s="10"/>
      <c r="G134" s="15"/>
    </row>
    <row r="135" spans="3:7" x14ac:dyDescent="0.3">
      <c r="C135" s="9"/>
      <c r="D135" s="7"/>
      <c r="E135" s="10"/>
      <c r="F135" s="10"/>
      <c r="G135" s="15"/>
    </row>
    <row r="136" spans="3:7" x14ac:dyDescent="0.3">
      <c r="C136" s="9"/>
      <c r="D136" s="7"/>
      <c r="E136" s="10"/>
      <c r="F136" s="10"/>
      <c r="G136" s="15"/>
    </row>
    <row r="137" spans="3:7" x14ac:dyDescent="0.3">
      <c r="C137" s="9"/>
      <c r="D137" s="7"/>
      <c r="E137" s="10"/>
      <c r="F137" s="10"/>
      <c r="G137" s="15"/>
    </row>
    <row r="138" spans="3:7" x14ac:dyDescent="0.3">
      <c r="C138" s="9"/>
      <c r="D138" s="7"/>
      <c r="E138" s="10"/>
      <c r="F138" s="10"/>
      <c r="G138" s="15"/>
    </row>
    <row r="139" spans="3:7" x14ac:dyDescent="0.3">
      <c r="C139" s="9"/>
      <c r="D139" s="7"/>
      <c r="E139" s="10"/>
      <c r="F139" s="10"/>
      <c r="G139" s="15"/>
    </row>
    <row r="140" spans="3:7" x14ac:dyDescent="0.3">
      <c r="C140" s="9"/>
      <c r="D140" s="7"/>
      <c r="E140" s="10"/>
      <c r="F140" s="10"/>
      <c r="G140" s="15"/>
    </row>
    <row r="141" spans="3:7" x14ac:dyDescent="0.3">
      <c r="C141" s="9"/>
      <c r="D141" s="7"/>
      <c r="E141" s="10"/>
      <c r="F141" s="10"/>
      <c r="G141" s="15"/>
    </row>
    <row r="142" spans="3:7" x14ac:dyDescent="0.3">
      <c r="C142" s="9"/>
      <c r="D142" s="7"/>
      <c r="E142" s="10"/>
      <c r="F142" s="10"/>
      <c r="G142" s="15"/>
    </row>
    <row r="143" spans="3:7" x14ac:dyDescent="0.3">
      <c r="C143" s="9"/>
      <c r="D143" s="7"/>
      <c r="E143" s="10"/>
      <c r="F143" s="10"/>
      <c r="G143" s="15"/>
    </row>
    <row r="144" spans="3:7" x14ac:dyDescent="0.3">
      <c r="C144" s="9"/>
      <c r="D144" s="7"/>
      <c r="E144" s="10"/>
      <c r="F144" s="10"/>
      <c r="G144" s="15"/>
    </row>
    <row r="145" spans="3:7" x14ac:dyDescent="0.3">
      <c r="C145" s="9"/>
      <c r="D145" s="7"/>
      <c r="E145" s="10"/>
      <c r="F145" s="10"/>
      <c r="G145" s="15"/>
    </row>
    <row r="146" spans="3:7" x14ac:dyDescent="0.3">
      <c r="C146" s="9"/>
      <c r="D146" s="7"/>
      <c r="E146" s="10"/>
      <c r="F146" s="10"/>
      <c r="G146" s="15"/>
    </row>
    <row r="147" spans="3:7" x14ac:dyDescent="0.3">
      <c r="C147" s="9"/>
      <c r="D147" s="7"/>
      <c r="E147" s="10"/>
      <c r="F147" s="10"/>
      <c r="G147" s="15"/>
    </row>
    <row r="148" spans="3:7" x14ac:dyDescent="0.3">
      <c r="C148" s="9"/>
      <c r="D148" s="7"/>
      <c r="E148" s="10"/>
      <c r="F148" s="10"/>
      <c r="G148" s="15"/>
    </row>
    <row r="149" spans="3:7" x14ac:dyDescent="0.3">
      <c r="C149" s="9"/>
      <c r="D149" s="7"/>
      <c r="E149" s="10"/>
      <c r="F149" s="10"/>
      <c r="G149" s="15"/>
    </row>
    <row r="150" spans="3:7" x14ac:dyDescent="0.3">
      <c r="C150" s="9"/>
      <c r="D150" s="7"/>
      <c r="E150" s="10"/>
      <c r="F150" s="10"/>
      <c r="G150" s="15"/>
    </row>
    <row r="151" spans="3:7" x14ac:dyDescent="0.3">
      <c r="C151" s="9"/>
      <c r="D151" s="7"/>
      <c r="E151" s="10"/>
      <c r="F151" s="10"/>
      <c r="G151" s="15"/>
    </row>
    <row r="152" spans="3:7" x14ac:dyDescent="0.3">
      <c r="C152" s="9"/>
      <c r="D152" s="7"/>
      <c r="E152" s="10"/>
      <c r="F152" s="10"/>
      <c r="G152" s="15"/>
    </row>
    <row r="153" spans="3:7" x14ac:dyDescent="0.3">
      <c r="C153" s="9"/>
      <c r="D153" s="7"/>
      <c r="E153" s="10"/>
      <c r="F153" s="10"/>
      <c r="G153" s="15"/>
    </row>
    <row r="154" spans="3:7" x14ac:dyDescent="0.3">
      <c r="C154" s="9"/>
      <c r="D154" s="7"/>
      <c r="E154" s="10"/>
      <c r="F154" s="10"/>
      <c r="G154" s="15"/>
    </row>
    <row r="155" spans="3:7" x14ac:dyDescent="0.3">
      <c r="C155" s="9"/>
      <c r="D155" s="7"/>
      <c r="E155" s="10"/>
      <c r="F155" s="10"/>
      <c r="G155" s="15"/>
    </row>
    <row r="156" spans="3:7" x14ac:dyDescent="0.3">
      <c r="C156" s="9"/>
      <c r="D156" s="7"/>
      <c r="E156" s="10"/>
      <c r="F156" s="10"/>
      <c r="G156" s="15"/>
    </row>
    <row r="157" spans="3:7" x14ac:dyDescent="0.3">
      <c r="C157" s="9"/>
      <c r="D157" s="7"/>
      <c r="E157" s="10"/>
      <c r="F157" s="10"/>
      <c r="G157" s="15"/>
    </row>
    <row r="158" spans="3:7" x14ac:dyDescent="0.3">
      <c r="C158" s="9"/>
      <c r="D158" s="7"/>
      <c r="E158" s="10"/>
      <c r="F158" s="10"/>
      <c r="G158" s="15"/>
    </row>
    <row r="159" spans="3:7" x14ac:dyDescent="0.3">
      <c r="C159" s="9"/>
      <c r="D159" s="7"/>
      <c r="E159" s="10"/>
      <c r="F159" s="10"/>
      <c r="G159" s="15"/>
    </row>
    <row r="160" spans="3:7" x14ac:dyDescent="0.3">
      <c r="C160" s="9"/>
      <c r="D160" s="7"/>
      <c r="E160" s="10"/>
      <c r="F160" s="10"/>
      <c r="G160" s="15"/>
    </row>
    <row r="161" spans="3:7" x14ac:dyDescent="0.3">
      <c r="C161" s="9"/>
      <c r="D161" s="7"/>
      <c r="E161" s="10"/>
      <c r="F161" s="10"/>
      <c r="G161" s="15"/>
    </row>
    <row r="162" spans="3:7" x14ac:dyDescent="0.3">
      <c r="C162" s="9"/>
      <c r="D162" s="7"/>
      <c r="E162" s="10"/>
      <c r="F162" s="10"/>
      <c r="G162" s="15"/>
    </row>
    <row r="163" spans="3:7" x14ac:dyDescent="0.3">
      <c r="C163" s="9"/>
      <c r="D163" s="7"/>
      <c r="E163" s="10"/>
      <c r="F163" s="10"/>
      <c r="G163" s="15"/>
    </row>
    <row r="164" spans="3:7" x14ac:dyDescent="0.3">
      <c r="C164" s="9"/>
      <c r="D164" s="7"/>
      <c r="E164" s="10"/>
      <c r="F164" s="10"/>
      <c r="G164" s="15"/>
    </row>
    <row r="165" spans="3:7" x14ac:dyDescent="0.3">
      <c r="C165" s="9"/>
      <c r="D165" s="7"/>
      <c r="E165" s="10"/>
      <c r="F165" s="10"/>
      <c r="G165" s="15"/>
    </row>
    <row r="166" spans="3:7" x14ac:dyDescent="0.3">
      <c r="C166" s="9"/>
      <c r="D166" s="7"/>
      <c r="E166" s="10"/>
      <c r="F166" s="10"/>
      <c r="G166" s="15"/>
    </row>
    <row r="167" spans="3:7" x14ac:dyDescent="0.3">
      <c r="C167" s="9"/>
      <c r="D167" s="7"/>
      <c r="E167" s="10"/>
      <c r="F167" s="10"/>
      <c r="G167" s="15"/>
    </row>
    <row r="168" spans="3:7" x14ac:dyDescent="0.3">
      <c r="C168" s="9"/>
      <c r="D168" s="7"/>
      <c r="E168" s="10"/>
      <c r="F168" s="10"/>
      <c r="G168" s="15"/>
    </row>
    <row r="169" spans="3:7" x14ac:dyDescent="0.3">
      <c r="C169" s="9"/>
      <c r="D169" s="7"/>
      <c r="E169" s="10"/>
      <c r="F169" s="10"/>
      <c r="G169" s="15"/>
    </row>
    <row r="170" spans="3:7" x14ac:dyDescent="0.3">
      <c r="C170" s="9"/>
      <c r="D170" s="7"/>
      <c r="E170" s="10"/>
      <c r="F170" s="10"/>
      <c r="G170" s="15"/>
    </row>
    <row r="171" spans="3:7" x14ac:dyDescent="0.3">
      <c r="C171" s="9"/>
      <c r="D171" s="7"/>
      <c r="E171" s="10"/>
      <c r="F171" s="10"/>
      <c r="G171" s="15"/>
    </row>
    <row r="172" spans="3:7" x14ac:dyDescent="0.3">
      <c r="C172" s="9"/>
      <c r="D172" s="7"/>
      <c r="E172" s="10"/>
      <c r="F172" s="10"/>
      <c r="G172" s="15"/>
    </row>
    <row r="173" spans="3:7" x14ac:dyDescent="0.3">
      <c r="C173" s="9"/>
      <c r="D173" s="7"/>
      <c r="E173" s="10"/>
      <c r="F173" s="10"/>
      <c r="G173" s="15"/>
    </row>
    <row r="174" spans="3:7" x14ac:dyDescent="0.3">
      <c r="C174" s="9"/>
      <c r="D174" s="7"/>
      <c r="E174" s="10"/>
      <c r="F174" s="10"/>
      <c r="G174" s="15"/>
    </row>
    <row r="175" spans="3:7" x14ac:dyDescent="0.3">
      <c r="C175" s="9"/>
      <c r="D175" s="7"/>
      <c r="E175" s="10"/>
      <c r="F175" s="10"/>
      <c r="G175" s="15"/>
    </row>
    <row r="176" spans="3:7" x14ac:dyDescent="0.3">
      <c r="C176" s="9"/>
      <c r="D176" s="7"/>
      <c r="E176" s="10"/>
      <c r="F176" s="10"/>
      <c r="G176" s="15"/>
    </row>
    <row r="177" spans="3:7" x14ac:dyDescent="0.3">
      <c r="C177" s="9"/>
      <c r="D177" s="7"/>
      <c r="E177" s="10"/>
      <c r="F177" s="10"/>
      <c r="G177" s="15"/>
    </row>
    <row r="178" spans="3:7" x14ac:dyDescent="0.3">
      <c r="C178" s="9"/>
      <c r="D178" s="7"/>
      <c r="E178" s="10"/>
      <c r="F178" s="10"/>
      <c r="G178" s="15"/>
    </row>
    <row r="179" spans="3:7" x14ac:dyDescent="0.3">
      <c r="C179" s="9"/>
      <c r="D179" s="7"/>
      <c r="E179" s="10"/>
      <c r="F179" s="10"/>
      <c r="G179" s="15"/>
    </row>
    <row r="180" spans="3:7" x14ac:dyDescent="0.3">
      <c r="C180" s="9"/>
      <c r="D180" s="7"/>
      <c r="E180" s="10"/>
      <c r="F180" s="10"/>
      <c r="G180" s="15"/>
    </row>
    <row r="181" spans="3:7" x14ac:dyDescent="0.3">
      <c r="C181" s="9"/>
      <c r="D181" s="7"/>
      <c r="E181" s="10"/>
      <c r="F181" s="10"/>
      <c r="G181" s="15"/>
    </row>
    <row r="182" spans="3:7" x14ac:dyDescent="0.3">
      <c r="C182" s="9"/>
      <c r="D182" s="7"/>
      <c r="E182" s="10"/>
      <c r="F182" s="10"/>
      <c r="G182" s="15"/>
    </row>
    <row r="183" spans="3:7" x14ac:dyDescent="0.3">
      <c r="C183" s="9"/>
      <c r="D183" s="7"/>
      <c r="E183" s="10"/>
      <c r="F183" s="10"/>
      <c r="G183" s="15"/>
    </row>
    <row r="184" spans="3:7" x14ac:dyDescent="0.3">
      <c r="C184" s="9"/>
      <c r="D184" s="7"/>
      <c r="E184" s="10"/>
      <c r="F184" s="10"/>
      <c r="G184" s="15"/>
    </row>
    <row r="185" spans="3:7" x14ac:dyDescent="0.3">
      <c r="C185" s="9"/>
      <c r="D185" s="7"/>
      <c r="E185" s="10"/>
      <c r="F185" s="10"/>
      <c r="G185" s="15"/>
    </row>
    <row r="186" spans="3:7" x14ac:dyDescent="0.3">
      <c r="C186" s="9"/>
      <c r="D186" s="7"/>
      <c r="E186" s="10"/>
      <c r="F186" s="10"/>
      <c r="G186" s="15"/>
    </row>
    <row r="187" spans="3:7" x14ac:dyDescent="0.3">
      <c r="C187" s="9"/>
      <c r="D187" s="7"/>
      <c r="E187" s="10"/>
      <c r="F187" s="10"/>
      <c r="G187" s="15"/>
    </row>
    <row r="188" spans="3:7" x14ac:dyDescent="0.3">
      <c r="C188" s="9"/>
      <c r="D188" s="7"/>
      <c r="E188" s="10"/>
      <c r="F188" s="10"/>
      <c r="G188" s="15"/>
    </row>
    <row r="189" spans="3:7" x14ac:dyDescent="0.3">
      <c r="C189" s="9"/>
      <c r="D189" s="7"/>
      <c r="E189" s="10"/>
      <c r="F189" s="10"/>
      <c r="G189" s="15"/>
    </row>
    <row r="190" spans="3:7" x14ac:dyDescent="0.3">
      <c r="C190" s="9"/>
      <c r="D190" s="7"/>
      <c r="E190" s="10"/>
      <c r="F190" s="10"/>
      <c r="G190" s="15"/>
    </row>
    <row r="191" spans="3:7" x14ac:dyDescent="0.3">
      <c r="C191" s="9"/>
      <c r="D191" s="7"/>
      <c r="E191" s="10"/>
      <c r="F191" s="10"/>
      <c r="G191" s="15"/>
    </row>
    <row r="192" spans="3:7" x14ac:dyDescent="0.3">
      <c r="C192" s="9"/>
      <c r="D192" s="7"/>
      <c r="E192" s="10"/>
      <c r="F192" s="10"/>
      <c r="G192" s="15"/>
    </row>
    <row r="193" spans="3:7" x14ac:dyDescent="0.3">
      <c r="C193" s="9"/>
      <c r="D193" s="7"/>
      <c r="E193" s="10"/>
      <c r="F193" s="10"/>
      <c r="G193" s="15"/>
    </row>
    <row r="194" spans="3:7" x14ac:dyDescent="0.3">
      <c r="C194" s="9"/>
      <c r="D194" s="7"/>
      <c r="E194" s="10"/>
      <c r="F194" s="10"/>
      <c r="G194" s="15"/>
    </row>
    <row r="195" spans="3:7" x14ac:dyDescent="0.3">
      <c r="C195" s="9"/>
      <c r="D195" s="7"/>
      <c r="E195" s="10"/>
      <c r="F195" s="10"/>
      <c r="G195" s="15"/>
    </row>
    <row r="196" spans="3:7" x14ac:dyDescent="0.3">
      <c r="C196" s="9"/>
      <c r="D196" s="7"/>
      <c r="E196" s="10"/>
      <c r="F196" s="10"/>
      <c r="G196" s="15"/>
    </row>
    <row r="197" spans="3:7" x14ac:dyDescent="0.3">
      <c r="C197" s="9"/>
      <c r="D197" s="7"/>
      <c r="E197" s="10"/>
      <c r="F197" s="10"/>
      <c r="G197" s="15"/>
    </row>
    <row r="198" spans="3:7" x14ac:dyDescent="0.3">
      <c r="C198" s="9"/>
      <c r="D198" s="7"/>
      <c r="E198" s="10"/>
      <c r="F198" s="10"/>
      <c r="G198" s="15"/>
    </row>
    <row r="199" spans="3:7" x14ac:dyDescent="0.3">
      <c r="C199" s="9"/>
      <c r="D199" s="7"/>
      <c r="E199" s="10"/>
      <c r="F199" s="10"/>
      <c r="G199" s="15"/>
    </row>
    <row r="200" spans="3:7" x14ac:dyDescent="0.3">
      <c r="C200" s="9"/>
      <c r="D200" s="7"/>
      <c r="E200" s="10"/>
      <c r="F200" s="10"/>
      <c r="G200" s="15"/>
    </row>
    <row r="201" spans="3:7" x14ac:dyDescent="0.3">
      <c r="C201" s="9"/>
      <c r="D201" s="7"/>
      <c r="E201" s="10"/>
      <c r="F201" s="10"/>
      <c r="G201" s="15"/>
    </row>
    <row r="202" spans="3:7" x14ac:dyDescent="0.3">
      <c r="C202" s="9"/>
      <c r="D202" s="7"/>
      <c r="E202" s="10"/>
      <c r="F202" s="10"/>
      <c r="G202" s="15"/>
    </row>
    <row r="203" spans="3:7" x14ac:dyDescent="0.3">
      <c r="C203" s="9"/>
      <c r="D203" s="7"/>
      <c r="E203" s="10"/>
      <c r="F203" s="10"/>
      <c r="G203" s="15"/>
    </row>
    <row r="204" spans="3:7" x14ac:dyDescent="0.3">
      <c r="C204" s="9"/>
      <c r="D204" s="7"/>
      <c r="E204" s="10"/>
      <c r="F204" s="10"/>
      <c r="G204" s="15"/>
    </row>
    <row r="205" spans="3:7" x14ac:dyDescent="0.3">
      <c r="C205" s="9"/>
      <c r="D205" s="7"/>
      <c r="E205" s="10"/>
      <c r="F205" s="10"/>
      <c r="G205" s="15"/>
    </row>
    <row r="206" spans="3:7" x14ac:dyDescent="0.3">
      <c r="C206" s="9"/>
      <c r="D206" s="7"/>
      <c r="E206" s="10"/>
      <c r="F206" s="10"/>
      <c r="G206" s="15"/>
    </row>
    <row r="207" spans="3:7" x14ac:dyDescent="0.3">
      <c r="C207" s="9"/>
      <c r="D207" s="7"/>
      <c r="E207" s="10"/>
      <c r="F207" s="10"/>
      <c r="G207" s="15"/>
    </row>
    <row r="208" spans="3:7" x14ac:dyDescent="0.3">
      <c r="C208" s="9"/>
      <c r="D208" s="7"/>
      <c r="E208" s="10"/>
      <c r="F208" s="10"/>
      <c r="G208" s="15"/>
    </row>
    <row r="209" spans="3:7" x14ac:dyDescent="0.3">
      <c r="C209" s="9"/>
      <c r="D209" s="7"/>
      <c r="E209" s="10"/>
      <c r="F209" s="10"/>
      <c r="G209" s="15"/>
    </row>
    <row r="210" spans="3:7" x14ac:dyDescent="0.3">
      <c r="C210" s="9"/>
      <c r="D210" s="7"/>
      <c r="E210" s="10"/>
      <c r="F210" s="10"/>
      <c r="G210" s="15"/>
    </row>
    <row r="211" spans="3:7" x14ac:dyDescent="0.3">
      <c r="C211" s="9"/>
      <c r="D211" s="7"/>
      <c r="E211" s="10"/>
      <c r="F211" s="10"/>
      <c r="G211" s="15"/>
    </row>
    <row r="212" spans="3:7" x14ac:dyDescent="0.3">
      <c r="C212" s="9"/>
      <c r="D212" s="7"/>
      <c r="E212" s="10"/>
      <c r="F212" s="10"/>
      <c r="G212" s="15"/>
    </row>
    <row r="213" spans="3:7" x14ac:dyDescent="0.3">
      <c r="C213" s="9"/>
      <c r="D213" s="7"/>
      <c r="E213" s="10"/>
      <c r="F213" s="10"/>
      <c r="G213" s="15"/>
    </row>
    <row r="214" spans="3:7" x14ac:dyDescent="0.3">
      <c r="C214" s="9"/>
      <c r="D214" s="7"/>
      <c r="E214" s="10"/>
      <c r="F214" s="10"/>
      <c r="G214" s="15"/>
    </row>
    <row r="215" spans="3:7" x14ac:dyDescent="0.3">
      <c r="C215" s="9"/>
      <c r="D215" s="7"/>
      <c r="E215" s="10"/>
      <c r="F215" s="10"/>
      <c r="G215" s="15"/>
    </row>
    <row r="216" spans="3:7" x14ac:dyDescent="0.3">
      <c r="C216" s="9"/>
      <c r="D216" s="7"/>
      <c r="E216" s="10"/>
      <c r="F216" s="10"/>
      <c r="G216" s="15"/>
    </row>
    <row r="217" spans="3:7" x14ac:dyDescent="0.3">
      <c r="C217" s="9"/>
      <c r="D217" s="7"/>
      <c r="E217" s="10"/>
      <c r="F217" s="10"/>
      <c r="G217" s="15"/>
    </row>
    <row r="218" spans="3:7" x14ac:dyDescent="0.3">
      <c r="C218" s="9"/>
      <c r="D218" s="7"/>
      <c r="E218" s="10"/>
      <c r="F218" s="10"/>
      <c r="G218" s="15"/>
    </row>
    <row r="219" spans="3:7" x14ac:dyDescent="0.3">
      <c r="C219" s="9"/>
      <c r="D219" s="7"/>
      <c r="E219" s="10"/>
      <c r="F219" s="10"/>
      <c r="G219" s="15"/>
    </row>
    <row r="220" spans="3:7" x14ac:dyDescent="0.3">
      <c r="C220" s="9"/>
      <c r="D220" s="7"/>
      <c r="E220" s="10"/>
      <c r="F220" s="10"/>
      <c r="G220" s="15"/>
    </row>
    <row r="221" spans="3:7" x14ac:dyDescent="0.3">
      <c r="C221" s="9"/>
      <c r="D221" s="7"/>
      <c r="E221" s="10"/>
      <c r="F221" s="10"/>
      <c r="G221" s="15"/>
    </row>
    <row r="222" spans="3:7" x14ac:dyDescent="0.3">
      <c r="C222" s="9"/>
      <c r="D222" s="7"/>
      <c r="E222" s="10"/>
      <c r="F222" s="10"/>
      <c r="G222" s="15"/>
    </row>
    <row r="223" spans="3:7" x14ac:dyDescent="0.3">
      <c r="C223" s="9"/>
      <c r="D223" s="7"/>
      <c r="E223" s="10"/>
      <c r="F223" s="10"/>
      <c r="G223" s="15"/>
    </row>
    <row r="224" spans="3:7" x14ac:dyDescent="0.3">
      <c r="C224" s="9"/>
      <c r="D224" s="7"/>
      <c r="E224" s="10"/>
      <c r="F224" s="10"/>
      <c r="G224" s="15"/>
    </row>
    <row r="225" spans="3:7" x14ac:dyDescent="0.3">
      <c r="C225" s="9"/>
      <c r="D225" s="7"/>
      <c r="E225" s="10"/>
      <c r="F225" s="10"/>
      <c r="G225" s="15"/>
    </row>
    <row r="226" spans="3:7" x14ac:dyDescent="0.3">
      <c r="C226" s="9"/>
      <c r="D226" s="7"/>
      <c r="E226" s="10"/>
      <c r="F226" s="10"/>
      <c r="G226" s="15"/>
    </row>
    <row r="227" spans="3:7" x14ac:dyDescent="0.3">
      <c r="C227" s="9"/>
      <c r="D227" s="7"/>
      <c r="E227" s="10"/>
      <c r="F227" s="10"/>
      <c r="G227" s="15"/>
    </row>
    <row r="228" spans="3:7" x14ac:dyDescent="0.3">
      <c r="C228" s="9"/>
      <c r="D228" s="7"/>
      <c r="E228" s="10"/>
      <c r="F228" s="10"/>
      <c r="G228" s="15"/>
    </row>
    <row r="229" spans="3:7" x14ac:dyDescent="0.3">
      <c r="C229" s="9"/>
      <c r="D229" s="7"/>
      <c r="E229" s="10"/>
      <c r="F229" s="10"/>
      <c r="G229" s="15"/>
    </row>
    <row r="230" spans="3:7" x14ac:dyDescent="0.3">
      <c r="C230" s="9"/>
      <c r="D230" s="7"/>
      <c r="E230" s="10"/>
      <c r="F230" s="10"/>
      <c r="G230" s="15"/>
    </row>
    <row r="231" spans="3:7" x14ac:dyDescent="0.3">
      <c r="C231" s="9"/>
      <c r="D231" s="7"/>
      <c r="E231" s="10"/>
      <c r="F231" s="10"/>
      <c r="G231" s="15"/>
    </row>
    <row r="232" spans="3:7" x14ac:dyDescent="0.3">
      <c r="C232" s="9"/>
      <c r="D232" s="7"/>
      <c r="E232" s="10"/>
      <c r="F232" s="10"/>
      <c r="G232" s="15"/>
    </row>
    <row r="233" spans="3:7" x14ac:dyDescent="0.3">
      <c r="C233" s="9"/>
      <c r="D233" s="7"/>
      <c r="E233" s="10"/>
      <c r="F233" s="10"/>
      <c r="G233" s="15"/>
    </row>
    <row r="234" spans="3:7" x14ac:dyDescent="0.3">
      <c r="C234" s="9"/>
      <c r="D234" s="7"/>
      <c r="E234" s="10"/>
      <c r="F234" s="10"/>
      <c r="G234" s="15"/>
    </row>
    <row r="235" spans="3:7" x14ac:dyDescent="0.3">
      <c r="C235" s="9"/>
      <c r="D235" s="7"/>
      <c r="E235" s="10"/>
      <c r="F235" s="10"/>
      <c r="G235" s="15"/>
    </row>
    <row r="236" spans="3:7" x14ac:dyDescent="0.3">
      <c r="C236" s="9"/>
      <c r="D236" s="7"/>
      <c r="E236" s="10"/>
      <c r="F236" s="10"/>
      <c r="G236" s="15"/>
    </row>
    <row r="237" spans="3:7" x14ac:dyDescent="0.3">
      <c r="C237" s="9"/>
      <c r="D237" s="7"/>
      <c r="E237" s="10"/>
      <c r="F237" s="10"/>
      <c r="G237" s="15"/>
    </row>
    <row r="238" spans="3:7" x14ac:dyDescent="0.3">
      <c r="C238" s="9"/>
      <c r="D238" s="7"/>
      <c r="E238" s="10"/>
      <c r="F238" s="10"/>
      <c r="G238" s="15"/>
    </row>
    <row r="239" spans="3:7" x14ac:dyDescent="0.3">
      <c r="C239" s="9"/>
      <c r="D239" s="7"/>
      <c r="E239" s="10"/>
      <c r="F239" s="10"/>
      <c r="G239" s="15"/>
    </row>
    <row r="240" spans="3:7" x14ac:dyDescent="0.3">
      <c r="C240" s="9"/>
      <c r="D240" s="7"/>
      <c r="E240" s="10"/>
      <c r="F240" s="10"/>
      <c r="G240" s="15"/>
    </row>
    <row r="241" spans="3:7" x14ac:dyDescent="0.3">
      <c r="C241" s="9"/>
      <c r="D241" s="7"/>
      <c r="E241" s="10"/>
      <c r="F241" s="10"/>
      <c r="G241" s="15"/>
    </row>
    <row r="242" spans="3:7" x14ac:dyDescent="0.3">
      <c r="C242" s="9"/>
      <c r="D242" s="7"/>
      <c r="E242" s="10"/>
      <c r="F242" s="10"/>
      <c r="G242" s="15"/>
    </row>
    <row r="243" spans="3:7" x14ac:dyDescent="0.3">
      <c r="C243" s="9"/>
      <c r="D243" s="7"/>
      <c r="E243" s="10"/>
      <c r="F243" s="10"/>
      <c r="G243" s="15"/>
    </row>
    <row r="244" spans="3:7" x14ac:dyDescent="0.3">
      <c r="C244" s="9"/>
      <c r="D244" s="7"/>
      <c r="E244" s="10"/>
      <c r="F244" s="10"/>
      <c r="G244" s="15"/>
    </row>
    <row r="245" spans="3:7" x14ac:dyDescent="0.3">
      <c r="C245" s="9"/>
      <c r="D245" s="7"/>
      <c r="E245" s="10"/>
      <c r="F245" s="10"/>
      <c r="G245" s="15"/>
    </row>
    <row r="246" spans="3:7" x14ac:dyDescent="0.3">
      <c r="C246" s="9"/>
      <c r="D246" s="7"/>
      <c r="E246" s="10"/>
      <c r="F246" s="10"/>
      <c r="G246" s="15"/>
    </row>
    <row r="247" spans="3:7" x14ac:dyDescent="0.3">
      <c r="C247" s="9"/>
      <c r="D247" s="7"/>
      <c r="E247" s="10"/>
      <c r="F247" s="10"/>
      <c r="G247" s="15"/>
    </row>
    <row r="248" spans="3:7" x14ac:dyDescent="0.3">
      <c r="C248" s="9"/>
      <c r="D248" s="7"/>
      <c r="E248" s="10"/>
      <c r="F248" s="10"/>
      <c r="G248" s="15"/>
    </row>
    <row r="249" spans="3:7" x14ac:dyDescent="0.3">
      <c r="C249" s="9"/>
      <c r="D249" s="7"/>
      <c r="E249" s="10"/>
      <c r="F249" s="10"/>
      <c r="G249" s="15"/>
    </row>
    <row r="250" spans="3:7" x14ac:dyDescent="0.3">
      <c r="C250" s="9"/>
      <c r="D250" s="7"/>
      <c r="E250" s="10"/>
      <c r="F250" s="10"/>
      <c r="G250" s="15"/>
    </row>
    <row r="251" spans="3:7" x14ac:dyDescent="0.3">
      <c r="C251" s="9"/>
      <c r="D251" s="7"/>
      <c r="E251" s="10"/>
      <c r="F251" s="10"/>
      <c r="G251" s="15"/>
    </row>
    <row r="252" spans="3:7" x14ac:dyDescent="0.3">
      <c r="C252" s="9"/>
      <c r="D252" s="7"/>
      <c r="E252" s="10"/>
      <c r="F252" s="10"/>
      <c r="G252" s="15"/>
    </row>
    <row r="253" spans="3:7" x14ac:dyDescent="0.3">
      <c r="C253" s="9"/>
      <c r="D253" s="7"/>
      <c r="E253" s="10"/>
      <c r="F253" s="10"/>
      <c r="G253" s="15"/>
    </row>
    <row r="254" spans="3:7" x14ac:dyDescent="0.3">
      <c r="C254" s="9"/>
      <c r="D254" s="7"/>
      <c r="E254" s="10"/>
      <c r="F254" s="10"/>
      <c r="G254" s="15"/>
    </row>
    <row r="255" spans="3:7" ht="15" thickBot="1" x14ac:dyDescent="0.35">
      <c r="C255" s="13"/>
      <c r="D255" s="8"/>
      <c r="E255" s="14"/>
      <c r="F255" s="14"/>
      <c r="G255" s="16"/>
    </row>
  </sheetData>
  <sheetProtection algorithmName="SHA-512" hashValue="yfK2eI4qi12AVkBV96liBEeTF8DoLbb/Rrowzzd0Hg2+40tV3i9U/vRZqQtLdwGP7Jx/MWLQwfRq6+mN8XaYzg==" saltValue="sFmeUt6S7J+PA9skb84h3A==" spinCount="100000" sheet="1" objects="1" scenarios="1" selectLockedCells="1"/>
  <mergeCells count="2">
    <mergeCell ref="C3:G3"/>
    <mergeCell ref="C4:F4"/>
  </mergeCells>
  <dataValidations count="1">
    <dataValidation type="list" allowBlank="1" showInputMessage="1" showErrorMessage="1" sqref="D6:D255" xr:uid="{00000000-0002-0000-0200-000000000000}">
      <formula1>"Pulp, Chips, Pellets, Bioenergy"</formula1>
    </dataValidation>
  </dataValidation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2:T41"/>
  <sheetViews>
    <sheetView zoomScale="80" zoomScaleNormal="80" workbookViewId="0">
      <selection activeCell="E19" sqref="E19"/>
    </sheetView>
  </sheetViews>
  <sheetFormatPr defaultRowHeight="14.4" x14ac:dyDescent="0.3"/>
  <cols>
    <col min="1" max="1" width="8.88671875" style="1"/>
    <col min="2" max="2" width="12.88671875" style="1" customWidth="1"/>
    <col min="3" max="7" width="11.88671875" style="1" customWidth="1"/>
    <col min="8" max="8" width="11.5546875" style="1" customWidth="1"/>
    <col min="9" max="10" width="12.77734375" style="1" customWidth="1"/>
    <col min="11" max="11" width="14.109375" style="1" customWidth="1"/>
    <col min="12" max="13" width="12.77734375" style="1" customWidth="1"/>
    <col min="14" max="14" width="14.109375" style="1" customWidth="1"/>
    <col min="15" max="16" width="12.77734375" style="1" customWidth="1"/>
    <col min="17" max="17" width="7.109375" style="1" customWidth="1"/>
    <col min="18" max="19" width="12.77734375" style="1" customWidth="1"/>
    <col min="20" max="16384" width="8.88671875" style="1"/>
  </cols>
  <sheetData>
    <row r="2" spans="2:19" ht="15" thickBot="1" x14ac:dyDescent="0.35"/>
    <row r="3" spans="2:19" ht="20.399999999999999" customHeight="1" thickBot="1" x14ac:dyDescent="0.4">
      <c r="B3" s="275" t="s">
        <v>185</v>
      </c>
      <c r="C3" s="316"/>
      <c r="D3" s="316"/>
      <c r="E3" s="316"/>
      <c r="F3" s="316"/>
      <c r="G3" s="316"/>
      <c r="H3" s="316"/>
      <c r="I3" s="276"/>
      <c r="J3" s="276"/>
      <c r="K3" s="276"/>
      <c r="L3" s="276"/>
      <c r="M3" s="276"/>
      <c r="N3" s="276"/>
      <c r="O3" s="276"/>
      <c r="P3" s="277"/>
      <c r="R3" s="306" t="s">
        <v>211</v>
      </c>
      <c r="S3" s="307"/>
    </row>
    <row r="4" spans="2:19" ht="31.8" customHeight="1" thickBot="1" x14ac:dyDescent="0.35">
      <c r="B4" s="317" t="s">
        <v>166</v>
      </c>
      <c r="C4" s="302" t="s">
        <v>167</v>
      </c>
      <c r="D4" s="302" t="s">
        <v>174</v>
      </c>
      <c r="E4" s="302" t="s">
        <v>101</v>
      </c>
      <c r="F4" s="302" t="s">
        <v>102</v>
      </c>
      <c r="G4" s="302" t="s">
        <v>103</v>
      </c>
      <c r="H4" s="302" t="s">
        <v>84</v>
      </c>
      <c r="I4" s="310" t="s">
        <v>46</v>
      </c>
      <c r="J4" s="310" t="s">
        <v>186</v>
      </c>
      <c r="K4" s="310" t="s">
        <v>187</v>
      </c>
      <c r="L4" s="312" t="s">
        <v>181</v>
      </c>
      <c r="M4" s="310" t="s">
        <v>76</v>
      </c>
      <c r="N4" s="310" t="s">
        <v>47</v>
      </c>
      <c r="O4" s="312" t="s">
        <v>51</v>
      </c>
      <c r="P4" s="314" t="s">
        <v>50</v>
      </c>
      <c r="R4" s="308"/>
      <c r="S4" s="309"/>
    </row>
    <row r="5" spans="2:19" ht="72.599999999999994" customHeight="1" thickBot="1" x14ac:dyDescent="0.35">
      <c r="B5" s="318"/>
      <c r="C5" s="303"/>
      <c r="D5" s="303"/>
      <c r="E5" s="303"/>
      <c r="F5" s="303"/>
      <c r="G5" s="303"/>
      <c r="H5" s="303"/>
      <c r="I5" s="311"/>
      <c r="J5" s="311"/>
      <c r="K5" s="311"/>
      <c r="L5" s="313"/>
      <c r="M5" s="311"/>
      <c r="N5" s="311"/>
      <c r="O5" s="313"/>
      <c r="P5" s="315"/>
      <c r="Q5" s="105"/>
      <c r="R5" s="90" t="s">
        <v>48</v>
      </c>
      <c r="S5" s="92" t="s">
        <v>49</v>
      </c>
    </row>
    <row r="6" spans="2:19" x14ac:dyDescent="0.3">
      <c r="B6" s="82"/>
      <c r="C6" s="94"/>
      <c r="D6" s="95"/>
      <c r="E6" s="100"/>
      <c r="F6" s="100"/>
      <c r="G6" s="100"/>
      <c r="H6" s="98" t="str">
        <f>IF(D6="Yes", 35, IF(AND(D6="No", C6="Immature"),10,IF(AND(D6="No", C6="Mature"),((F6+G6)*25+E6*10)/(E6+F6+G6),"")))</f>
        <v/>
      </c>
      <c r="I6" s="99"/>
      <c r="J6" s="83"/>
      <c r="K6" s="84"/>
      <c r="L6" s="106">
        <f>J6-((K6*I6)/10000)</f>
        <v>0</v>
      </c>
      <c r="M6" s="83"/>
      <c r="N6" s="84"/>
      <c r="O6" s="106">
        <f>M6-((N6*I6)/10000)</f>
        <v>0</v>
      </c>
      <c r="P6" s="107">
        <f>L6+O6</f>
        <v>0</v>
      </c>
      <c r="R6" s="145"/>
      <c r="S6" s="146"/>
    </row>
    <row r="7" spans="2:19" x14ac:dyDescent="0.3">
      <c r="B7" s="17"/>
      <c r="C7" s="94"/>
      <c r="D7" s="95"/>
      <c r="E7" s="100"/>
      <c r="F7" s="100"/>
      <c r="G7" s="100"/>
      <c r="H7" s="96" t="str">
        <f t="shared" ref="H7:H29" si="0">IF(D7="Yes", 35, IF(AND(D7="No", C7="Immature"),10,IF(AND(D7="No", C7="Mature"),((F7+G7)*25+E7*10)/(E7+F7+G7),"")))</f>
        <v/>
      </c>
      <c r="I7" s="97"/>
      <c r="J7" s="83"/>
      <c r="K7" s="19"/>
      <c r="L7" s="108">
        <f t="shared" ref="L7:L17" si="1">J7-((K7*I7)/10000)</f>
        <v>0</v>
      </c>
      <c r="M7" s="18"/>
      <c r="N7" s="19"/>
      <c r="O7" s="108">
        <f t="shared" ref="O7:O17" si="2">M7-((N7*I7)/10000)</f>
        <v>0</v>
      </c>
      <c r="P7" s="109">
        <f t="shared" ref="P7:P17" si="3">L7+O7</f>
        <v>0</v>
      </c>
      <c r="R7" s="20"/>
      <c r="S7" s="22"/>
    </row>
    <row r="8" spans="2:19" x14ac:dyDescent="0.3">
      <c r="B8" s="17"/>
      <c r="C8" s="94"/>
      <c r="D8" s="95"/>
      <c r="E8" s="100"/>
      <c r="F8" s="100"/>
      <c r="G8" s="100"/>
      <c r="H8" s="96" t="str">
        <f t="shared" si="0"/>
        <v/>
      </c>
      <c r="I8" s="97"/>
      <c r="J8" s="83"/>
      <c r="K8" s="19"/>
      <c r="L8" s="108">
        <f t="shared" si="1"/>
        <v>0</v>
      </c>
      <c r="M8" s="18"/>
      <c r="N8" s="19"/>
      <c r="O8" s="108">
        <f t="shared" si="2"/>
        <v>0</v>
      </c>
      <c r="P8" s="109">
        <f t="shared" si="3"/>
        <v>0</v>
      </c>
      <c r="R8" s="20"/>
      <c r="S8" s="22"/>
    </row>
    <row r="9" spans="2:19" x14ac:dyDescent="0.3">
      <c r="B9" s="82"/>
      <c r="C9" s="94"/>
      <c r="D9" s="95"/>
      <c r="E9" s="100"/>
      <c r="F9" s="100"/>
      <c r="G9" s="100"/>
      <c r="H9" s="96" t="str">
        <f t="shared" si="0"/>
        <v/>
      </c>
      <c r="I9" s="97"/>
      <c r="J9" s="83"/>
      <c r="K9" s="19"/>
      <c r="L9" s="108">
        <f t="shared" si="1"/>
        <v>0</v>
      </c>
      <c r="M9" s="18"/>
      <c r="N9" s="19"/>
      <c r="O9" s="108">
        <f t="shared" si="2"/>
        <v>0</v>
      </c>
      <c r="P9" s="109">
        <f t="shared" si="3"/>
        <v>0</v>
      </c>
      <c r="R9" s="20"/>
      <c r="S9" s="22"/>
    </row>
    <row r="10" spans="2:19" x14ac:dyDescent="0.3">
      <c r="B10" s="17"/>
      <c r="C10" s="94"/>
      <c r="D10" s="95"/>
      <c r="E10" s="100"/>
      <c r="F10" s="100"/>
      <c r="G10" s="100"/>
      <c r="H10" s="96" t="str">
        <f t="shared" si="0"/>
        <v/>
      </c>
      <c r="I10" s="97"/>
      <c r="J10" s="83"/>
      <c r="K10" s="19"/>
      <c r="L10" s="108">
        <f t="shared" si="1"/>
        <v>0</v>
      </c>
      <c r="M10" s="18"/>
      <c r="N10" s="19"/>
      <c r="O10" s="108">
        <f t="shared" si="2"/>
        <v>0</v>
      </c>
      <c r="P10" s="109">
        <f t="shared" si="3"/>
        <v>0</v>
      </c>
      <c r="R10" s="20"/>
      <c r="S10" s="22"/>
    </row>
    <row r="11" spans="2:19" x14ac:dyDescent="0.3">
      <c r="B11" s="17"/>
      <c r="C11" s="94"/>
      <c r="D11" s="95"/>
      <c r="E11" s="100"/>
      <c r="F11" s="100"/>
      <c r="G11" s="100"/>
      <c r="H11" s="96" t="str">
        <f t="shared" si="0"/>
        <v/>
      </c>
      <c r="I11" s="97"/>
      <c r="J11" s="83"/>
      <c r="K11" s="19"/>
      <c r="L11" s="108">
        <f t="shared" si="1"/>
        <v>0</v>
      </c>
      <c r="M11" s="18"/>
      <c r="N11" s="19"/>
      <c r="O11" s="108">
        <f t="shared" si="2"/>
        <v>0</v>
      </c>
      <c r="P11" s="109">
        <f t="shared" si="3"/>
        <v>0</v>
      </c>
      <c r="R11" s="20"/>
      <c r="S11" s="22"/>
    </row>
    <row r="12" spans="2:19" x14ac:dyDescent="0.3">
      <c r="B12" s="82"/>
      <c r="C12" s="94"/>
      <c r="D12" s="95"/>
      <c r="E12" s="100"/>
      <c r="F12" s="100"/>
      <c r="G12" s="100"/>
      <c r="H12" s="96" t="str">
        <f t="shared" si="0"/>
        <v/>
      </c>
      <c r="I12" s="97"/>
      <c r="J12" s="83"/>
      <c r="K12" s="19"/>
      <c r="L12" s="108">
        <f t="shared" si="1"/>
        <v>0</v>
      </c>
      <c r="M12" s="18"/>
      <c r="N12" s="19"/>
      <c r="O12" s="108">
        <f t="shared" si="2"/>
        <v>0</v>
      </c>
      <c r="P12" s="109">
        <f t="shared" si="3"/>
        <v>0</v>
      </c>
      <c r="R12" s="20"/>
      <c r="S12" s="22"/>
    </row>
    <row r="13" spans="2:19" x14ac:dyDescent="0.3">
      <c r="B13" s="17"/>
      <c r="C13" s="94"/>
      <c r="D13" s="95"/>
      <c r="E13" s="100"/>
      <c r="F13" s="100"/>
      <c r="G13" s="100"/>
      <c r="H13" s="96" t="str">
        <f t="shared" si="0"/>
        <v/>
      </c>
      <c r="I13" s="97"/>
      <c r="J13" s="83"/>
      <c r="K13" s="19"/>
      <c r="L13" s="108">
        <f t="shared" si="1"/>
        <v>0</v>
      </c>
      <c r="M13" s="18"/>
      <c r="N13" s="19"/>
      <c r="O13" s="108">
        <f t="shared" si="2"/>
        <v>0</v>
      </c>
      <c r="P13" s="109">
        <f t="shared" si="3"/>
        <v>0</v>
      </c>
      <c r="R13" s="20"/>
      <c r="S13" s="22"/>
    </row>
    <row r="14" spans="2:19" x14ac:dyDescent="0.3">
      <c r="B14" s="17"/>
      <c r="C14" s="94"/>
      <c r="D14" s="95"/>
      <c r="E14" s="100"/>
      <c r="F14" s="100"/>
      <c r="G14" s="100"/>
      <c r="H14" s="96" t="str">
        <f t="shared" si="0"/>
        <v/>
      </c>
      <c r="I14" s="97"/>
      <c r="J14" s="83"/>
      <c r="K14" s="19"/>
      <c r="L14" s="108">
        <f t="shared" si="1"/>
        <v>0</v>
      </c>
      <c r="M14" s="18"/>
      <c r="N14" s="19"/>
      <c r="O14" s="108">
        <f t="shared" si="2"/>
        <v>0</v>
      </c>
      <c r="P14" s="109">
        <f t="shared" si="3"/>
        <v>0</v>
      </c>
      <c r="R14" s="20"/>
      <c r="S14" s="22"/>
    </row>
    <row r="15" spans="2:19" x14ac:dyDescent="0.3">
      <c r="B15" s="82"/>
      <c r="C15" s="94"/>
      <c r="D15" s="95"/>
      <c r="E15" s="100"/>
      <c r="F15" s="100"/>
      <c r="G15" s="100"/>
      <c r="H15" s="96" t="str">
        <f t="shared" si="0"/>
        <v/>
      </c>
      <c r="I15" s="97"/>
      <c r="J15" s="83"/>
      <c r="K15" s="19"/>
      <c r="L15" s="108">
        <f t="shared" si="1"/>
        <v>0</v>
      </c>
      <c r="M15" s="18"/>
      <c r="N15" s="19"/>
      <c r="O15" s="108">
        <f t="shared" si="2"/>
        <v>0</v>
      </c>
      <c r="P15" s="109">
        <f t="shared" si="3"/>
        <v>0</v>
      </c>
      <c r="R15" s="20"/>
      <c r="S15" s="21"/>
    </row>
    <row r="16" spans="2:19" x14ac:dyDescent="0.3">
      <c r="B16" s="17"/>
      <c r="C16" s="94"/>
      <c r="D16" s="95"/>
      <c r="E16" s="100"/>
      <c r="F16" s="100"/>
      <c r="G16" s="100"/>
      <c r="H16" s="96" t="str">
        <f t="shared" si="0"/>
        <v/>
      </c>
      <c r="I16" s="97"/>
      <c r="J16" s="83"/>
      <c r="K16" s="19"/>
      <c r="L16" s="108">
        <f t="shared" si="1"/>
        <v>0</v>
      </c>
      <c r="M16" s="18"/>
      <c r="N16" s="19"/>
      <c r="O16" s="108">
        <f t="shared" si="2"/>
        <v>0</v>
      </c>
      <c r="P16" s="109">
        <f t="shared" si="3"/>
        <v>0</v>
      </c>
      <c r="R16" s="20"/>
      <c r="S16" s="22"/>
    </row>
    <row r="17" spans="2:20" x14ac:dyDescent="0.3">
      <c r="B17" s="17"/>
      <c r="C17" s="94"/>
      <c r="D17" s="95"/>
      <c r="E17" s="100"/>
      <c r="F17" s="100"/>
      <c r="G17" s="100"/>
      <c r="H17" s="96" t="str">
        <f t="shared" si="0"/>
        <v/>
      </c>
      <c r="I17" s="97"/>
      <c r="J17" s="83"/>
      <c r="K17" s="19"/>
      <c r="L17" s="108">
        <f t="shared" si="1"/>
        <v>0</v>
      </c>
      <c r="M17" s="18"/>
      <c r="N17" s="19"/>
      <c r="O17" s="108">
        <f t="shared" si="2"/>
        <v>0</v>
      </c>
      <c r="P17" s="109">
        <f t="shared" si="3"/>
        <v>0</v>
      </c>
      <c r="R17" s="20"/>
      <c r="S17" s="22"/>
    </row>
    <row r="18" spans="2:20" x14ac:dyDescent="0.3">
      <c r="B18" s="82"/>
      <c r="C18" s="94"/>
      <c r="D18" s="95"/>
      <c r="E18" s="100"/>
      <c r="F18" s="100"/>
      <c r="G18" s="100"/>
      <c r="H18" s="96" t="str">
        <f t="shared" si="0"/>
        <v/>
      </c>
      <c r="I18" s="97"/>
      <c r="J18" s="83"/>
      <c r="K18" s="19"/>
      <c r="L18" s="108">
        <f t="shared" ref="L18:L28" si="4">J18-((K18*I18)/10000)</f>
        <v>0</v>
      </c>
      <c r="M18" s="18"/>
      <c r="N18" s="19"/>
      <c r="O18" s="108">
        <f t="shared" ref="O18:O28" si="5">M18-((N18*I18)/10000)</f>
        <v>0</v>
      </c>
      <c r="P18" s="109">
        <f t="shared" ref="P18:P29" si="6">L18+O18</f>
        <v>0</v>
      </c>
      <c r="Q18" s="2"/>
      <c r="R18" s="20"/>
      <c r="S18" s="22"/>
    </row>
    <row r="19" spans="2:20" x14ac:dyDescent="0.3">
      <c r="B19" s="17"/>
      <c r="C19" s="94"/>
      <c r="D19" s="95"/>
      <c r="E19" s="100"/>
      <c r="F19" s="100"/>
      <c r="G19" s="100"/>
      <c r="H19" s="96" t="str">
        <f t="shared" si="0"/>
        <v/>
      </c>
      <c r="I19" s="97"/>
      <c r="J19" s="83"/>
      <c r="K19" s="19"/>
      <c r="L19" s="108">
        <f t="shared" si="4"/>
        <v>0</v>
      </c>
      <c r="M19" s="18"/>
      <c r="N19" s="19"/>
      <c r="O19" s="108">
        <f t="shared" si="5"/>
        <v>0</v>
      </c>
      <c r="P19" s="109">
        <f t="shared" si="6"/>
        <v>0</v>
      </c>
      <c r="R19" s="20"/>
      <c r="S19" s="22"/>
    </row>
    <row r="20" spans="2:20" x14ac:dyDescent="0.3">
      <c r="B20" s="17"/>
      <c r="C20" s="94"/>
      <c r="D20" s="95"/>
      <c r="E20" s="100"/>
      <c r="F20" s="100"/>
      <c r="G20" s="100"/>
      <c r="H20" s="96" t="str">
        <f t="shared" si="0"/>
        <v/>
      </c>
      <c r="I20" s="97"/>
      <c r="J20" s="83"/>
      <c r="K20" s="19"/>
      <c r="L20" s="108">
        <f t="shared" si="4"/>
        <v>0</v>
      </c>
      <c r="M20" s="18"/>
      <c r="N20" s="19"/>
      <c r="O20" s="108">
        <f t="shared" si="5"/>
        <v>0</v>
      </c>
      <c r="P20" s="109">
        <f t="shared" si="6"/>
        <v>0</v>
      </c>
      <c r="R20" s="20"/>
      <c r="S20" s="22"/>
    </row>
    <row r="21" spans="2:20" ht="15" thickBot="1" x14ac:dyDescent="0.35">
      <c r="B21" s="82"/>
      <c r="C21" s="94"/>
      <c r="D21" s="95"/>
      <c r="E21" s="100"/>
      <c r="F21" s="100"/>
      <c r="G21" s="100"/>
      <c r="H21" s="96" t="str">
        <f t="shared" si="0"/>
        <v/>
      </c>
      <c r="I21" s="97"/>
      <c r="J21" s="83"/>
      <c r="K21" s="19"/>
      <c r="L21" s="108">
        <f>J21-((K21*I21)/10000)</f>
        <v>0</v>
      </c>
      <c r="M21" s="18"/>
      <c r="N21" s="19"/>
      <c r="O21" s="108">
        <f t="shared" si="5"/>
        <v>0</v>
      </c>
      <c r="P21" s="109">
        <f t="shared" si="6"/>
        <v>0</v>
      </c>
      <c r="R21" s="110" t="s">
        <v>220</v>
      </c>
      <c r="S21" s="147">
        <f>SUM(S6:S20)</f>
        <v>0</v>
      </c>
      <c r="T21" s="2"/>
    </row>
    <row r="22" spans="2:20" x14ac:dyDescent="0.3">
      <c r="B22" s="17"/>
      <c r="C22" s="94"/>
      <c r="D22" s="95"/>
      <c r="E22" s="100"/>
      <c r="F22" s="100"/>
      <c r="G22" s="100"/>
      <c r="H22" s="96" t="str">
        <f t="shared" si="0"/>
        <v/>
      </c>
      <c r="I22" s="97"/>
      <c r="J22" s="83"/>
      <c r="K22" s="19"/>
      <c r="L22" s="108">
        <f t="shared" si="4"/>
        <v>0</v>
      </c>
      <c r="M22" s="18"/>
      <c r="N22" s="19"/>
      <c r="O22" s="108">
        <f>M22-((N22*I22)/10000)</f>
        <v>0</v>
      </c>
      <c r="P22" s="109">
        <f t="shared" si="6"/>
        <v>0</v>
      </c>
      <c r="R22" s="304" t="s">
        <v>219</v>
      </c>
      <c r="S22" s="304"/>
      <c r="T22" s="305"/>
    </row>
    <row r="23" spans="2:20" x14ac:dyDescent="0.3">
      <c r="B23" s="17"/>
      <c r="C23" s="94"/>
      <c r="D23" s="95"/>
      <c r="E23" s="100"/>
      <c r="F23" s="100"/>
      <c r="G23" s="100"/>
      <c r="H23" s="96" t="str">
        <f t="shared" si="0"/>
        <v/>
      </c>
      <c r="I23" s="97"/>
      <c r="J23" s="83"/>
      <c r="K23" s="19"/>
      <c r="L23" s="108">
        <f t="shared" si="4"/>
        <v>0</v>
      </c>
      <c r="M23" s="18"/>
      <c r="N23" s="19"/>
      <c r="O23" s="108">
        <f t="shared" si="5"/>
        <v>0</v>
      </c>
      <c r="P23" s="109">
        <f t="shared" si="6"/>
        <v>0</v>
      </c>
      <c r="R23" s="305"/>
      <c r="S23" s="305"/>
      <c r="T23" s="305"/>
    </row>
    <row r="24" spans="2:20" x14ac:dyDescent="0.3">
      <c r="B24" s="82"/>
      <c r="C24" s="94"/>
      <c r="D24" s="95"/>
      <c r="E24" s="100"/>
      <c r="F24" s="100"/>
      <c r="G24" s="100"/>
      <c r="H24" s="96" t="str">
        <f t="shared" si="0"/>
        <v/>
      </c>
      <c r="I24" s="97"/>
      <c r="J24" s="83"/>
      <c r="K24" s="19"/>
      <c r="L24" s="108">
        <f t="shared" si="4"/>
        <v>0</v>
      </c>
      <c r="M24" s="18"/>
      <c r="N24" s="19"/>
      <c r="O24" s="108">
        <f t="shared" si="5"/>
        <v>0</v>
      </c>
      <c r="P24" s="109">
        <f t="shared" si="6"/>
        <v>0</v>
      </c>
      <c r="R24" s="305"/>
      <c r="S24" s="305"/>
      <c r="T24" s="305"/>
    </row>
    <row r="25" spans="2:20" x14ac:dyDescent="0.3">
      <c r="B25" s="17"/>
      <c r="C25" s="94"/>
      <c r="D25" s="95"/>
      <c r="E25" s="100"/>
      <c r="F25" s="100"/>
      <c r="G25" s="100"/>
      <c r="H25" s="96" t="str">
        <f t="shared" si="0"/>
        <v/>
      </c>
      <c r="I25" s="97"/>
      <c r="J25" s="83"/>
      <c r="K25" s="19"/>
      <c r="L25" s="108">
        <f t="shared" si="4"/>
        <v>0</v>
      </c>
      <c r="M25" s="18"/>
      <c r="N25" s="19"/>
      <c r="O25" s="108">
        <f t="shared" si="5"/>
        <v>0</v>
      </c>
      <c r="P25" s="109">
        <f t="shared" si="6"/>
        <v>0</v>
      </c>
      <c r="R25" s="305"/>
      <c r="S25" s="305"/>
      <c r="T25" s="305"/>
    </row>
    <row r="26" spans="2:20" x14ac:dyDescent="0.3">
      <c r="B26" s="17"/>
      <c r="C26" s="94"/>
      <c r="D26" s="95"/>
      <c r="E26" s="100"/>
      <c r="F26" s="100"/>
      <c r="G26" s="100"/>
      <c r="H26" s="96" t="str">
        <f t="shared" si="0"/>
        <v/>
      </c>
      <c r="I26" s="97"/>
      <c r="J26" s="83"/>
      <c r="K26" s="19"/>
      <c r="L26" s="108">
        <f t="shared" si="4"/>
        <v>0</v>
      </c>
      <c r="M26" s="18"/>
      <c r="N26" s="19"/>
      <c r="O26" s="108">
        <f t="shared" si="5"/>
        <v>0</v>
      </c>
      <c r="P26" s="109">
        <f t="shared" si="6"/>
        <v>0</v>
      </c>
      <c r="R26" s="305"/>
      <c r="S26" s="305"/>
      <c r="T26" s="305"/>
    </row>
    <row r="27" spans="2:20" x14ac:dyDescent="0.3">
      <c r="B27" s="82"/>
      <c r="C27" s="94"/>
      <c r="D27" s="95"/>
      <c r="E27" s="100"/>
      <c r="F27" s="100"/>
      <c r="G27" s="100"/>
      <c r="H27" s="96" t="str">
        <f t="shared" si="0"/>
        <v/>
      </c>
      <c r="I27" s="97"/>
      <c r="J27" s="83"/>
      <c r="K27" s="19"/>
      <c r="L27" s="108">
        <f t="shared" si="4"/>
        <v>0</v>
      </c>
      <c r="M27" s="18"/>
      <c r="N27" s="19"/>
      <c r="O27" s="108">
        <f t="shared" si="5"/>
        <v>0</v>
      </c>
      <c r="P27" s="109">
        <f t="shared" si="6"/>
        <v>0</v>
      </c>
    </row>
    <row r="28" spans="2:20" x14ac:dyDescent="0.3">
      <c r="B28" s="17"/>
      <c r="C28" s="94"/>
      <c r="D28" s="95"/>
      <c r="E28" s="100"/>
      <c r="F28" s="100"/>
      <c r="G28" s="100"/>
      <c r="H28" s="96" t="str">
        <f t="shared" si="0"/>
        <v/>
      </c>
      <c r="I28" s="97"/>
      <c r="J28" s="83"/>
      <c r="K28" s="19"/>
      <c r="L28" s="108">
        <f t="shared" si="4"/>
        <v>0</v>
      </c>
      <c r="M28" s="18"/>
      <c r="N28" s="19"/>
      <c r="O28" s="108">
        <f t="shared" si="5"/>
        <v>0</v>
      </c>
      <c r="P28" s="109">
        <f t="shared" si="6"/>
        <v>0</v>
      </c>
    </row>
    <row r="29" spans="2:20" x14ac:dyDescent="0.3">
      <c r="B29" s="17"/>
      <c r="C29" s="94"/>
      <c r="D29" s="95"/>
      <c r="E29" s="100"/>
      <c r="F29" s="100"/>
      <c r="G29" s="100"/>
      <c r="H29" s="96" t="str">
        <f t="shared" si="0"/>
        <v/>
      </c>
      <c r="I29" s="97"/>
      <c r="J29" s="83"/>
      <c r="K29" s="19"/>
      <c r="L29" s="108">
        <f>J29-((K29*I29)/10000)</f>
        <v>0</v>
      </c>
      <c r="M29" s="18"/>
      <c r="N29" s="19"/>
      <c r="O29" s="108">
        <f>M29-((N29*I29)/10000)</f>
        <v>0</v>
      </c>
      <c r="P29" s="109">
        <f t="shared" si="6"/>
        <v>0</v>
      </c>
    </row>
    <row r="30" spans="2:20" x14ac:dyDescent="0.3">
      <c r="B30" s="82"/>
      <c r="C30" s="94"/>
      <c r="D30" s="95"/>
      <c r="E30" s="100"/>
      <c r="F30" s="100"/>
      <c r="G30" s="100"/>
      <c r="H30" s="96" t="str">
        <f t="shared" ref="H30:H40" si="7">IF(D30="Yes", 35, IF(AND(D30="No", C30="Immature"),10,IF(AND(D30="No", C30="Mature"),((F30+G30)*25+E30*10)/(E30+F30+G30),"")))</f>
        <v/>
      </c>
      <c r="I30" s="97"/>
      <c r="J30" s="83"/>
      <c r="K30" s="19"/>
      <c r="L30" s="108">
        <f t="shared" ref="L30:L40" si="8">J30-((K30*I30)/10000)</f>
        <v>0</v>
      </c>
      <c r="M30" s="18"/>
      <c r="N30" s="19"/>
      <c r="O30" s="108">
        <f t="shared" ref="O30:O40" si="9">M30-((N30*I30)/10000)</f>
        <v>0</v>
      </c>
      <c r="P30" s="109">
        <f t="shared" ref="P30:P40" si="10">L30+O30</f>
        <v>0</v>
      </c>
    </row>
    <row r="31" spans="2:20" x14ac:dyDescent="0.3">
      <c r="B31" s="17"/>
      <c r="C31" s="94"/>
      <c r="D31" s="95"/>
      <c r="E31" s="100"/>
      <c r="F31" s="100"/>
      <c r="G31" s="100"/>
      <c r="H31" s="96" t="str">
        <f t="shared" si="7"/>
        <v/>
      </c>
      <c r="I31" s="97"/>
      <c r="J31" s="83"/>
      <c r="K31" s="19"/>
      <c r="L31" s="108">
        <f t="shared" si="8"/>
        <v>0</v>
      </c>
      <c r="M31" s="18"/>
      <c r="N31" s="19"/>
      <c r="O31" s="108">
        <f t="shared" si="9"/>
        <v>0</v>
      </c>
      <c r="P31" s="109">
        <f t="shared" si="10"/>
        <v>0</v>
      </c>
    </row>
    <row r="32" spans="2:20" x14ac:dyDescent="0.3">
      <c r="B32" s="17"/>
      <c r="C32" s="94"/>
      <c r="D32" s="95"/>
      <c r="E32" s="100"/>
      <c r="F32" s="100"/>
      <c r="G32" s="100"/>
      <c r="H32" s="96" t="str">
        <f t="shared" si="7"/>
        <v/>
      </c>
      <c r="I32" s="97"/>
      <c r="J32" s="83"/>
      <c r="K32" s="19"/>
      <c r="L32" s="108">
        <f t="shared" si="8"/>
        <v>0</v>
      </c>
      <c r="M32" s="18"/>
      <c r="N32" s="19"/>
      <c r="O32" s="108">
        <f t="shared" si="9"/>
        <v>0</v>
      </c>
      <c r="P32" s="109">
        <f t="shared" si="10"/>
        <v>0</v>
      </c>
    </row>
    <row r="33" spans="2:16" x14ac:dyDescent="0.3">
      <c r="B33" s="82"/>
      <c r="C33" s="94"/>
      <c r="D33" s="95"/>
      <c r="E33" s="100"/>
      <c r="F33" s="100"/>
      <c r="G33" s="100"/>
      <c r="H33" s="96" t="str">
        <f t="shared" si="7"/>
        <v/>
      </c>
      <c r="I33" s="97"/>
      <c r="J33" s="83"/>
      <c r="K33" s="19"/>
      <c r="L33" s="108">
        <f t="shared" si="8"/>
        <v>0</v>
      </c>
      <c r="M33" s="18"/>
      <c r="N33" s="19"/>
      <c r="O33" s="108">
        <f t="shared" si="9"/>
        <v>0</v>
      </c>
      <c r="P33" s="109">
        <f t="shared" si="10"/>
        <v>0</v>
      </c>
    </row>
    <row r="34" spans="2:16" x14ac:dyDescent="0.3">
      <c r="B34" s="17"/>
      <c r="C34" s="94"/>
      <c r="D34" s="95"/>
      <c r="E34" s="100"/>
      <c r="F34" s="100"/>
      <c r="G34" s="100"/>
      <c r="H34" s="96" t="str">
        <f t="shared" si="7"/>
        <v/>
      </c>
      <c r="I34" s="97"/>
      <c r="J34" s="83"/>
      <c r="K34" s="19"/>
      <c r="L34" s="108">
        <f t="shared" si="8"/>
        <v>0</v>
      </c>
      <c r="M34" s="18"/>
      <c r="N34" s="19"/>
      <c r="O34" s="108">
        <f t="shared" si="9"/>
        <v>0</v>
      </c>
      <c r="P34" s="109">
        <f t="shared" si="10"/>
        <v>0</v>
      </c>
    </row>
    <row r="35" spans="2:16" x14ac:dyDescent="0.3">
      <c r="B35" s="17"/>
      <c r="C35" s="94"/>
      <c r="D35" s="95"/>
      <c r="E35" s="100"/>
      <c r="F35" s="100"/>
      <c r="G35" s="100"/>
      <c r="H35" s="96" t="str">
        <f t="shared" si="7"/>
        <v/>
      </c>
      <c r="I35" s="97"/>
      <c r="J35" s="83"/>
      <c r="K35" s="19"/>
      <c r="L35" s="108">
        <f t="shared" si="8"/>
        <v>0</v>
      </c>
      <c r="M35" s="18"/>
      <c r="N35" s="19"/>
      <c r="O35" s="108">
        <f t="shared" si="9"/>
        <v>0</v>
      </c>
      <c r="P35" s="109">
        <f t="shared" si="10"/>
        <v>0</v>
      </c>
    </row>
    <row r="36" spans="2:16" x14ac:dyDescent="0.3">
      <c r="B36" s="82"/>
      <c r="C36" s="94"/>
      <c r="D36" s="95"/>
      <c r="E36" s="100"/>
      <c r="F36" s="100"/>
      <c r="G36" s="100"/>
      <c r="H36" s="96" t="str">
        <f t="shared" si="7"/>
        <v/>
      </c>
      <c r="I36" s="97"/>
      <c r="J36" s="83"/>
      <c r="K36" s="19"/>
      <c r="L36" s="108">
        <f t="shared" si="8"/>
        <v>0</v>
      </c>
      <c r="M36" s="18"/>
      <c r="N36" s="19"/>
      <c r="O36" s="108">
        <f t="shared" si="9"/>
        <v>0</v>
      </c>
      <c r="P36" s="109">
        <f t="shared" si="10"/>
        <v>0</v>
      </c>
    </row>
    <row r="37" spans="2:16" x14ac:dyDescent="0.3">
      <c r="B37" s="17"/>
      <c r="C37" s="94"/>
      <c r="D37" s="95"/>
      <c r="E37" s="100"/>
      <c r="F37" s="100"/>
      <c r="G37" s="100"/>
      <c r="H37" s="96" t="str">
        <f t="shared" si="7"/>
        <v/>
      </c>
      <c r="I37" s="97"/>
      <c r="J37" s="83"/>
      <c r="K37" s="19"/>
      <c r="L37" s="108">
        <f t="shared" si="8"/>
        <v>0</v>
      </c>
      <c r="M37" s="18"/>
      <c r="N37" s="19"/>
      <c r="O37" s="108">
        <f t="shared" si="9"/>
        <v>0</v>
      </c>
      <c r="P37" s="109">
        <f t="shared" si="10"/>
        <v>0</v>
      </c>
    </row>
    <row r="38" spans="2:16" x14ac:dyDescent="0.3">
      <c r="B38" s="17"/>
      <c r="C38" s="94"/>
      <c r="D38" s="95"/>
      <c r="E38" s="100"/>
      <c r="F38" s="100"/>
      <c r="G38" s="100"/>
      <c r="H38" s="96" t="str">
        <f t="shared" si="7"/>
        <v/>
      </c>
      <c r="I38" s="97"/>
      <c r="J38" s="83"/>
      <c r="K38" s="19"/>
      <c r="L38" s="108">
        <f t="shared" si="8"/>
        <v>0</v>
      </c>
      <c r="M38" s="18"/>
      <c r="N38" s="19"/>
      <c r="O38" s="108">
        <f t="shared" si="9"/>
        <v>0</v>
      </c>
      <c r="P38" s="109">
        <f t="shared" si="10"/>
        <v>0</v>
      </c>
    </row>
    <row r="39" spans="2:16" x14ac:dyDescent="0.3">
      <c r="B39" s="82"/>
      <c r="C39" s="94"/>
      <c r="D39" s="95"/>
      <c r="E39" s="100"/>
      <c r="F39" s="100"/>
      <c r="G39" s="100"/>
      <c r="H39" s="96" t="str">
        <f t="shared" si="7"/>
        <v/>
      </c>
      <c r="I39" s="97"/>
      <c r="J39" s="83"/>
      <c r="K39" s="19"/>
      <c r="L39" s="108">
        <f t="shared" si="8"/>
        <v>0</v>
      </c>
      <c r="M39" s="18"/>
      <c r="N39" s="19"/>
      <c r="O39" s="108">
        <f t="shared" si="9"/>
        <v>0</v>
      </c>
      <c r="P39" s="109">
        <f t="shared" si="10"/>
        <v>0</v>
      </c>
    </row>
    <row r="40" spans="2:16" x14ac:dyDescent="0.3">
      <c r="B40" s="17"/>
      <c r="C40" s="94"/>
      <c r="D40" s="95"/>
      <c r="E40" s="100"/>
      <c r="F40" s="100"/>
      <c r="G40" s="100"/>
      <c r="H40" s="96" t="str">
        <f t="shared" si="7"/>
        <v/>
      </c>
      <c r="I40" s="97"/>
      <c r="J40" s="83"/>
      <c r="K40" s="19"/>
      <c r="L40" s="108">
        <f t="shared" si="8"/>
        <v>0</v>
      </c>
      <c r="M40" s="18"/>
      <c r="N40" s="19"/>
      <c r="O40" s="108">
        <f t="shared" si="9"/>
        <v>0</v>
      </c>
      <c r="P40" s="109">
        <f t="shared" si="10"/>
        <v>0</v>
      </c>
    </row>
    <row r="41" spans="2:16" ht="15" thickBot="1" x14ac:dyDescent="0.35">
      <c r="B41" s="110" t="s">
        <v>15</v>
      </c>
      <c r="C41" s="111" t="s">
        <v>5</v>
      </c>
      <c r="D41" s="111" t="s">
        <v>5</v>
      </c>
      <c r="E41" s="111" t="s">
        <v>5</v>
      </c>
      <c r="F41" s="111" t="s">
        <v>5</v>
      </c>
      <c r="G41" s="111" t="s">
        <v>5</v>
      </c>
      <c r="H41" s="112" t="s">
        <v>5</v>
      </c>
      <c r="I41" s="112" t="s">
        <v>5</v>
      </c>
      <c r="J41" s="113">
        <f t="shared" ref="J41:O41" si="11">SUM(J6:J40)</f>
        <v>0</v>
      </c>
      <c r="K41" s="114">
        <f t="shared" si="11"/>
        <v>0</v>
      </c>
      <c r="L41" s="113">
        <f t="shared" si="11"/>
        <v>0</v>
      </c>
      <c r="M41" s="113">
        <f t="shared" si="11"/>
        <v>0</v>
      </c>
      <c r="N41" s="114">
        <f t="shared" si="11"/>
        <v>0</v>
      </c>
      <c r="O41" s="113">
        <f t="shared" si="11"/>
        <v>0</v>
      </c>
      <c r="P41" s="115">
        <f>L41+O41</f>
        <v>0</v>
      </c>
    </row>
  </sheetData>
  <sheetProtection algorithmName="SHA-512" hashValue="0K2JnoOnQ02JhZSJpEeJ+k8NRJt13FUG9gdMA5eG8ymy/WBLkQc6SN9nLeL3axwIgZW3PlCis51HBPxzuJzung==" saltValue="SuTkt3v+hbOpDYtvIHKHEw==" spinCount="100000" sheet="1" objects="1" scenarios="1" selectLockedCells="1"/>
  <mergeCells count="18">
    <mergeCell ref="K4:K5"/>
    <mergeCell ref="L4:L5"/>
    <mergeCell ref="H4:H5"/>
    <mergeCell ref="C4:C5"/>
    <mergeCell ref="R22:T26"/>
    <mergeCell ref="D4:D5"/>
    <mergeCell ref="E4:E5"/>
    <mergeCell ref="F4:F5"/>
    <mergeCell ref="G4:G5"/>
    <mergeCell ref="R3:S4"/>
    <mergeCell ref="M4:M5"/>
    <mergeCell ref="N4:N5"/>
    <mergeCell ref="O4:O5"/>
    <mergeCell ref="P4:P5"/>
    <mergeCell ref="B3:P3"/>
    <mergeCell ref="B4:B5"/>
    <mergeCell ref="I4:I5"/>
    <mergeCell ref="J4:J5"/>
  </mergeCells>
  <phoneticPr fontId="9" type="noConversion"/>
  <dataValidations count="3">
    <dataValidation type="list" allowBlank="1" showInputMessage="1" showErrorMessage="1" sqref="R6:R20" xr:uid="{00000000-0002-0000-0300-000000000000}">
      <formula1>"AL, AR, AS, BA, BI, CE, CO, CY, FI, HE, LA, LO, MA, SP, UU, WB, WH, WI, YE, OT"</formula1>
    </dataValidation>
    <dataValidation type="list" allowBlank="1" showInputMessage="1" showErrorMessage="1" sqref="C6:C40" xr:uid="{60DC0E2F-BC70-49E7-B631-12F34E04AF28}">
      <formula1>"Immature, Mature"</formula1>
    </dataValidation>
    <dataValidation type="list" allowBlank="1" showInputMessage="1" showErrorMessage="1" sqref="D6:D40" xr:uid="{4CC1BA39-BF0A-455B-8886-A65F376C4050}">
      <formula1>"No, Yes"</formula1>
    </dataValidation>
  </dataValidations>
  <pageMargins left="0.7" right="0.7" top="0.75" bottom="0.75" header="0.3" footer="0.3"/>
  <pageSetup orientation="portrait" horizontalDpi="1200" verticalDpi="12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2:P3144"/>
  <sheetViews>
    <sheetView zoomScale="90" zoomScaleNormal="90" workbookViewId="0">
      <selection activeCell="C2" sqref="C2"/>
    </sheetView>
  </sheetViews>
  <sheetFormatPr defaultRowHeight="14.4" x14ac:dyDescent="0.3"/>
  <cols>
    <col min="1" max="1" width="8.88671875" style="1"/>
    <col min="2" max="2" width="23.44140625" style="1" customWidth="1"/>
    <col min="3" max="3" width="15.109375" style="1" customWidth="1"/>
    <col min="4" max="4" width="17.6640625" style="1" customWidth="1"/>
    <col min="5" max="5" width="14.109375" style="1" customWidth="1"/>
    <col min="6" max="6" width="19.33203125" style="1" customWidth="1"/>
    <col min="7" max="7" width="12.77734375" style="1" customWidth="1"/>
    <col min="8" max="8" width="12.77734375" style="1" hidden="1" customWidth="1"/>
    <col min="9" max="9" width="17.109375" style="1" hidden="1" customWidth="1"/>
    <col min="10" max="11" width="17.33203125" style="1" hidden="1" customWidth="1"/>
    <col min="12" max="12" width="12.77734375" style="1" hidden="1" customWidth="1"/>
    <col min="13" max="13" width="12.88671875" style="27" hidden="1" customWidth="1"/>
    <col min="14" max="15" width="14.44140625" style="1" hidden="1" customWidth="1"/>
    <col min="16" max="16" width="14.44140625" style="1" customWidth="1"/>
    <col min="17" max="17" width="8.88671875" style="1" customWidth="1"/>
    <col min="18" max="16384" width="8.88671875" style="1"/>
  </cols>
  <sheetData>
    <row r="2" spans="2:15" x14ac:dyDescent="0.3">
      <c r="M2" s="1"/>
    </row>
    <row r="3" spans="2:15" ht="15" thickBot="1" x14ac:dyDescent="0.35">
      <c r="H3" s="123" t="s">
        <v>21</v>
      </c>
      <c r="I3" s="123" t="s">
        <v>21</v>
      </c>
      <c r="J3" s="124" t="s">
        <v>21</v>
      </c>
      <c r="K3" s="124" t="s">
        <v>21</v>
      </c>
      <c r="L3" s="124" t="s">
        <v>21</v>
      </c>
      <c r="M3" s="124" t="s">
        <v>21</v>
      </c>
      <c r="N3" s="124" t="s">
        <v>21</v>
      </c>
      <c r="O3" s="124" t="s">
        <v>21</v>
      </c>
    </row>
    <row r="4" spans="2:15" ht="20.399999999999999" customHeight="1" thickBot="1" x14ac:dyDescent="0.4">
      <c r="B4" s="329" t="s">
        <v>45</v>
      </c>
      <c r="C4" s="330"/>
      <c r="D4" s="330"/>
      <c r="E4" s="330"/>
      <c r="F4" s="331"/>
      <c r="G4" s="45"/>
      <c r="H4" s="332" t="s">
        <v>85</v>
      </c>
      <c r="I4" s="325" t="s">
        <v>86</v>
      </c>
      <c r="J4" s="325" t="s">
        <v>89</v>
      </c>
      <c r="K4" s="325" t="s">
        <v>90</v>
      </c>
      <c r="L4" s="325" t="s">
        <v>221</v>
      </c>
      <c r="M4" s="325" t="s">
        <v>222</v>
      </c>
      <c r="N4" s="325" t="s">
        <v>91</v>
      </c>
      <c r="O4" s="325" t="s">
        <v>92</v>
      </c>
    </row>
    <row r="5" spans="2:15" ht="33.6" customHeight="1" x14ac:dyDescent="0.3">
      <c r="B5" s="103" t="s">
        <v>166</v>
      </c>
      <c r="C5" s="104" t="s">
        <v>175</v>
      </c>
      <c r="D5" s="104" t="s">
        <v>82</v>
      </c>
      <c r="E5" s="104" t="s">
        <v>44</v>
      </c>
      <c r="F5" s="125" t="s">
        <v>188</v>
      </c>
      <c r="G5" s="44"/>
      <c r="H5" s="332"/>
      <c r="I5" s="325"/>
      <c r="J5" s="325"/>
      <c r="K5" s="325"/>
      <c r="L5" s="325"/>
      <c r="M5" s="325"/>
      <c r="N5" s="325"/>
      <c r="O5" s="325"/>
    </row>
    <row r="6" spans="2:15" ht="15" customHeight="1" x14ac:dyDescent="0.3">
      <c r="B6" s="126">
        <f>'Cutblock Information'!B6</f>
        <v>0</v>
      </c>
      <c r="C6" s="127">
        <f>'Cutblock Information'!J6</f>
        <v>0</v>
      </c>
      <c r="D6" s="42">
        <f>'Cutblock Information'!C6</f>
        <v>0</v>
      </c>
      <c r="E6" s="128" t="str">
        <f>'Cutblock Information'!H6</f>
        <v/>
      </c>
      <c r="F6" s="119" t="str">
        <f t="shared" ref="F6" si="0">IF(C6&gt;0,C6*E6,"")</f>
        <v/>
      </c>
      <c r="G6" s="129"/>
      <c r="H6" s="130">
        <f>IF(D6="Immature",F6,0)</f>
        <v>0</v>
      </c>
      <c r="I6" s="130">
        <f>IF(D6="Mature",F6,0)</f>
        <v>0</v>
      </c>
      <c r="J6" s="131">
        <f>IF(D6="Immature",'Cutblock Information'!L6,0)</f>
        <v>0</v>
      </c>
      <c r="K6" s="131">
        <f>IF(D6="Mature",'Cutblock Information'!L6,0)</f>
        <v>0</v>
      </c>
      <c r="L6" s="132">
        <f>IF(D6="Immature",'Cutblock Information'!P6,0)</f>
        <v>0</v>
      </c>
      <c r="M6" s="132">
        <f>IF(D6="Mature",'Cutblock Information'!P6,0)</f>
        <v>0</v>
      </c>
      <c r="N6" s="132">
        <f>IF(AND(L6&gt;0,L6&gt;$L$7,L6&gt;$L$8,L6&gt;$L$9,L6&gt;$L$10,L6&gt;$L$11,L6&gt;$L$12,L6&gt;$L$13,L6&gt;$L$14,L6&gt;$L$15,L6&gt;$L$16,L6&gt;$L$17,L6&gt;$L$18,L6&gt;$L$19,L6&gt;$L$20,L6&gt;$L$21,L6&gt;$L$22,L6&gt;$L$23,L6&gt;$L$24,L6&gt;$L$25,L6&gt;$L$26,L6&gt;$L$27,L6&gt;$L$28,L6&gt;$L$29,L6&gt;$L$30,L6&gt;$L$31,L6&gt;$L$32,L6&gt;$L$33,L6&gt;$L$34,L6&gt;$L$35,L6&gt;$L$36,L6&gt;$L$37,L6&gt;$L$38,L6&gt;$L$39,L6&gt;$L$40),L6,0)</f>
        <v>0</v>
      </c>
      <c r="O6" s="132">
        <f>IF(AND(M6&gt;0,M6&gt;$M$7,M6&gt;$M$8,M6&gt;$M$9,M6&gt;$M$10,M6&gt;$M$11,M6&gt;$M$12,M6&gt;$M$13,M6&gt;$M$14,M6&gt;$M$15,M6&gt;$M$16,M6&gt;$M$17,M6&gt;$M$18,M6&gt;$M$19,M6&gt;$M$20,M6&gt;$M$21,M6&gt;$M$22,M6&gt;$M$23,M6&gt;$M$24,M6&gt;$M$25,M6&gt;$M$26,M6&gt;$M$27,M6&gt;$M$28,M6&gt;$M$29,M6&gt;$M$30,M6&gt;$M$31,M6&gt;$M$32,M6&gt;$M$33,M6&gt;$M$34,M6&gt;$M$35,M6&gt;$M$36,M6&gt;$M$37,M6&gt;$M$38,M6&gt;$M$39,M6&gt;$M$40),M6,0)</f>
        <v>0</v>
      </c>
    </row>
    <row r="7" spans="2:15" ht="15" customHeight="1" x14ac:dyDescent="0.3">
      <c r="B7" s="126">
        <f>'Cutblock Information'!B7</f>
        <v>0</v>
      </c>
      <c r="C7" s="127">
        <f>'Cutblock Information'!J7</f>
        <v>0</v>
      </c>
      <c r="D7" s="42">
        <f>'Cutblock Information'!C7</f>
        <v>0</v>
      </c>
      <c r="E7" s="128" t="str">
        <f>'Cutblock Information'!H7</f>
        <v/>
      </c>
      <c r="F7" s="119" t="str">
        <f t="shared" ref="F7:F40" si="1">IF(C7&gt;0,C7*E7,"")</f>
        <v/>
      </c>
      <c r="G7" s="129"/>
      <c r="H7" s="130">
        <f t="shared" ref="H7:H40" si="2">IF(D7="Immature",F7,0)</f>
        <v>0</v>
      </c>
      <c r="I7" s="130">
        <f t="shared" ref="I7:I29" si="3">IF(D7="Mature",F7,0)</f>
        <v>0</v>
      </c>
      <c r="J7" s="131">
        <f>IF(D7="Immature",'Cutblock Information'!L7,0)</f>
        <v>0</v>
      </c>
      <c r="K7" s="131">
        <f>IF(D7="Mature",'Cutblock Information'!L7,0)</f>
        <v>0</v>
      </c>
      <c r="L7" s="132">
        <f>IF(D7="Immature",'Cutblock Information'!P7,0)</f>
        <v>0</v>
      </c>
      <c r="M7" s="132">
        <f>IF(D7="Mature",'Cutblock Information'!P7,0)</f>
        <v>0</v>
      </c>
      <c r="N7" s="132">
        <f>IF(AND(L7&gt;0,L7&gt;$L$6,L7&gt;$L$8,L7&gt;$L$9,L7&gt;$L$10,L7&gt;$L$11,L7&gt;$L$12,L7&gt;$L$13,L7&gt;$L$14,L7&gt;$L$15,L7&gt;$L$16,L7&gt;$L$17,L7&gt;$L$18,L7&gt;$L$19,L7&gt;$L$20,L7&gt;$L$21,L7&gt;$L$22,L7&gt;$L$23,L7&gt;$L$24,L7&gt;$L$25,L7&gt;$L$26,L7&gt;$L$27,L7&gt;$L$28,L7&gt;$L$29,L7&gt;$L$30,L7&gt;$L$31,L7&gt;$L$32,L7&gt;$L$33,L7&gt;$L$34,L7&gt;$L$35,L7&gt;$L$36,L7&gt;$L$37,L7&gt;$L$38,L7&gt;$L$39,L7&gt;$L$40),L7,0)</f>
        <v>0</v>
      </c>
      <c r="O7" s="132">
        <f>IF(AND(M7&gt;0,M7&gt;$M$6,M7&gt;$M$8,M7&gt;$M$9,M7&gt;$M$10,M7&gt;$M$11,M7&gt;$M$12,M7&gt;$M$13,M7&gt;$M$14,M7&gt;$M$15,M7&gt;$M$16,M7&gt;$M$17,M7&gt;$M$18,M7&gt;$M$19,M7&gt;$M$20,M7&gt;$M$21,M7&gt;$M$22,M7&gt;$M$23,M7&gt;$M$24,M7&gt;$M$25,M7&gt;$M$26,M7&gt;$M$27,M7&gt;$M$28,M7&gt;$M$29,M7&gt;$M$30,M7&gt;$M$31,M7&gt;$M$32,M7&gt;$M$33,M7&gt;$M$34,M7&gt;$M$35,M7&gt;$M$36,M7&gt;$M$37,M7&gt;$M$38,M7&gt;$M$39,M7&gt;$M$40),M7,0)</f>
        <v>0</v>
      </c>
    </row>
    <row r="8" spans="2:15" ht="15" customHeight="1" x14ac:dyDescent="0.3">
      <c r="B8" s="126">
        <f>'Cutblock Information'!B8</f>
        <v>0</v>
      </c>
      <c r="C8" s="127">
        <f>'Cutblock Information'!J8</f>
        <v>0</v>
      </c>
      <c r="D8" s="42">
        <f>'Cutblock Information'!C8</f>
        <v>0</v>
      </c>
      <c r="E8" s="128" t="str">
        <f>'Cutblock Information'!H8</f>
        <v/>
      </c>
      <c r="F8" s="119" t="str">
        <f t="shared" si="1"/>
        <v/>
      </c>
      <c r="G8" s="129"/>
      <c r="H8" s="130">
        <f t="shared" si="2"/>
        <v>0</v>
      </c>
      <c r="I8" s="130">
        <f t="shared" si="3"/>
        <v>0</v>
      </c>
      <c r="J8" s="131">
        <f>IF(D8="Immature",'Cutblock Information'!L8,0)</f>
        <v>0</v>
      </c>
      <c r="K8" s="131">
        <f>IF(D8="Mature",'Cutblock Information'!L8,0)</f>
        <v>0</v>
      </c>
      <c r="L8" s="132">
        <f>IF(D8="Immature",'Cutblock Information'!P8,0)</f>
        <v>0</v>
      </c>
      <c r="M8" s="132">
        <f>IF(D8="Mature",'Cutblock Information'!P8,0)</f>
        <v>0</v>
      </c>
      <c r="N8" s="132">
        <f>IF(AND(L8&gt;0,L8&gt;$L$7,L8&gt;$L$6,L8&gt;$L$9,L8&gt;$L$10,L8&gt;$L$11,L8&gt;$L$12,L8&gt;$L$13,L8&gt;$L$14,L8&gt;$L$15,L8&gt;$L$16,L8&gt;$L$17,L8&gt;$L$18,L8&gt;$L$19,L8&gt;$L$20,L8&gt;$L$21,L8&gt;$L$22,L8&gt;$L$23,L8&gt;$L$24,L8&gt;$L$25,L8&gt;$L$26,L8&gt;$L$27,L8&gt;$L$28,L8&gt;$L$29,L8&gt;$L$30,L8&gt;$L$31,L8&gt;$L$32,L8&gt;$L$33,L8&gt;$L$34,L8&gt;$L$35,L8&gt;$L$36,L8&gt;$L$37,L8&gt;$L$38,L8&gt;$L$39,L8&gt;$L$40),L8,0)</f>
        <v>0</v>
      </c>
      <c r="O8" s="132">
        <f>IF(AND(M8&gt;0,M8&gt;$M$7,M8&gt;$M$6,M8&gt;$M$9,M8&gt;$M$10,M8&gt;$M$11,M8&gt;$M$12,M8&gt;$M$13,M8&gt;$M$14,M8&gt;$M$15,M8&gt;$M$16,M8&gt;$M$17,M8&gt;$M$18,M8&gt;$M$19,M8&gt;$M$20,M8&gt;$M$21,M8&gt;$M$22,M8&gt;$M$23,M8&gt;$M$24,M8&gt;$M$25,M8&gt;$M$26,M8&gt;$M$27,M8&gt;$M$28,M8&gt;$M$29,M8&gt;$M$30,M8&gt;$M$31,M8&gt;$M$32,M8&gt;$M$33,M8&gt;$M$34,M8&gt;$M$35,M8&gt;$M$36,M8&gt;$M$37,M8&gt;$M$38,M8&gt;$M$39,M8&gt;$M$40),M8,0)</f>
        <v>0</v>
      </c>
    </row>
    <row r="9" spans="2:15" ht="15" customHeight="1" x14ac:dyDescent="0.3">
      <c r="B9" s="126">
        <f>'Cutblock Information'!B9</f>
        <v>0</v>
      </c>
      <c r="C9" s="127">
        <f>'Cutblock Information'!J9</f>
        <v>0</v>
      </c>
      <c r="D9" s="42">
        <f>'Cutblock Information'!C9</f>
        <v>0</v>
      </c>
      <c r="E9" s="128" t="str">
        <f>'Cutblock Information'!H9</f>
        <v/>
      </c>
      <c r="F9" s="119" t="str">
        <f t="shared" si="1"/>
        <v/>
      </c>
      <c r="G9" s="129"/>
      <c r="H9" s="130">
        <f t="shared" si="2"/>
        <v>0</v>
      </c>
      <c r="I9" s="130">
        <f t="shared" si="3"/>
        <v>0</v>
      </c>
      <c r="J9" s="131">
        <f>IF(D9="Immature",'Cutblock Information'!L9,0)</f>
        <v>0</v>
      </c>
      <c r="K9" s="131">
        <f>IF(D9="Mature",'Cutblock Information'!L9,0)</f>
        <v>0</v>
      </c>
      <c r="L9" s="132">
        <f>IF(D9="Immature",'Cutblock Information'!P9,0)</f>
        <v>0</v>
      </c>
      <c r="M9" s="132">
        <f>IF(D9="Mature",'Cutblock Information'!P9,0)</f>
        <v>0</v>
      </c>
      <c r="N9" s="132">
        <f>IF(AND(L9&gt;0,L9&gt;$L$7,L9&gt;$L$8,L9&gt;$L$6,L9&gt;$L$10,L9&gt;$L$11,L9&gt;$L$12,L9&gt;$L$13,L9&gt;$L$14,L9&gt;$L$15,L9&gt;$L$16,L9&gt;$L$17,L9&gt;$L$18,L9&gt;$L$19,L9&gt;$L$20,L9&gt;$L$21,L9&gt;$L$22,L9&gt;$L$23,L9&gt;$L$24,L9&gt;$L$25,L9&gt;$L$26,L9&gt;$L$27,L9&gt;$L$28,L9&gt;$L$29,L9&gt;$L$30,L9&gt;$L$31,L9&gt;$L$32,L9&gt;$L$33,L9&gt;$L$34,L9&gt;$L$35,L9&gt;$L$36,L9&gt;$L$37,L9&gt;$L$38,L9&gt;$L$39,L9&gt;$L$40),L9,0)</f>
        <v>0</v>
      </c>
      <c r="O9" s="132">
        <f>IF(AND(M9&gt;0,M9&gt;$M$7,M9&gt;$M$8,M9&gt;$M$6,M9&gt;$M$10,M9&gt;$M$11,M9&gt;$M$12,M9&gt;$M$13,M9&gt;$M$14,M9&gt;$M$15,M9&gt;$M$16,M9&gt;$M$17,M9&gt;$M$18,M9&gt;$M$19,M9&gt;$M$20,M9&gt;$M$21,M9&gt;$M$22,M9&gt;$M$23,M9&gt;$M$24,M9&gt;$M$25,M9&gt;$M$26,M9&gt;$M$27,M9&gt;$M$28,M9&gt;$M$29,M9&gt;$M$30,M9&gt;$M$31,M9&gt;$M$32,M9&gt;$M$33,M9&gt;$M$34,M9&gt;$M$35,M9&gt;$M$36,M9&gt;$M$37,M9&gt;$M$38,M9&gt;$M$39,M9&gt;$M$40),M9,0)</f>
        <v>0</v>
      </c>
    </row>
    <row r="10" spans="2:15" ht="15" customHeight="1" x14ac:dyDescent="0.3">
      <c r="B10" s="126">
        <f>'Cutblock Information'!B10</f>
        <v>0</v>
      </c>
      <c r="C10" s="127">
        <f>'Cutblock Information'!J10</f>
        <v>0</v>
      </c>
      <c r="D10" s="42">
        <f>'Cutblock Information'!C10</f>
        <v>0</v>
      </c>
      <c r="E10" s="128" t="str">
        <f>'Cutblock Information'!H10</f>
        <v/>
      </c>
      <c r="F10" s="119" t="str">
        <f t="shared" si="1"/>
        <v/>
      </c>
      <c r="G10" s="129"/>
      <c r="H10" s="130">
        <f t="shared" si="2"/>
        <v>0</v>
      </c>
      <c r="I10" s="130">
        <f t="shared" si="3"/>
        <v>0</v>
      </c>
      <c r="J10" s="131">
        <f>IF(D10="Immature",'Cutblock Information'!L10,0)</f>
        <v>0</v>
      </c>
      <c r="K10" s="131">
        <f>IF(D10="Mature",'Cutblock Information'!L10,0)</f>
        <v>0</v>
      </c>
      <c r="L10" s="132">
        <f>IF(D10="Immature",'Cutblock Information'!P10,0)</f>
        <v>0</v>
      </c>
      <c r="M10" s="132">
        <f>IF(D10="Mature",'Cutblock Information'!P10,0)</f>
        <v>0</v>
      </c>
      <c r="N10" s="132">
        <f>IF(AND(L10&gt;0,L10&gt;$L$7,L10&gt;$L$8,L10&gt;$L$9,L10&gt;$L$6,L10&gt;$L$11,L10&gt;$L$12,L10&gt;$L$13,L10&gt;$L$14,L10&gt;$L$15,L10&gt;$L$16,L10&gt;$L$17,L10&gt;$L$18,L10&gt;$L$19,L10&gt;$L$20,L10&gt;$L$21,L10&gt;$L$22,L10&gt;$L$23,L10&gt;$L$24,L10&gt;$L$25,L10&gt;$L$26,L10&gt;$L$27,L10&gt;$L$28,L10&gt;$L$29,L10&gt;$L$30,L10&gt;$L$31,L10&gt;$L$32,L10&gt;$L$33,L10&gt;$L$34,L10&gt;$L$35,L10&gt;$L$36,L10&gt;$L$37,L10&gt;$L$38,L10&gt;$L$39,L10&gt;$L$40),L10,0)</f>
        <v>0</v>
      </c>
      <c r="O10" s="132">
        <f>IF(AND(M10&gt;0,M10&gt;$M$7,M10&gt;$M$8,M10&gt;$M$9,M10&gt;$M$6,M10&gt;$M$11,M10&gt;$M$12,M10&gt;$M$13,M10&gt;$M$14,M10&gt;$M$15,M10&gt;$M$16,M10&gt;$M$17,M10&gt;$M$18,M10&gt;$M$19,M10&gt;$M$20,M10&gt;$M$21,M10&gt;$M$22,M10&gt;$M$23,M10&gt;$M$24,M10&gt;$M$25,M10&gt;$M$26,M10&gt;$M$27,M10&gt;$M$28,M10&gt;$M$29,M10&gt;$M$30,M10&gt;$M$31,M10&gt;$M$32,M10&gt;$M$33,M10&gt;$M$34,M10&gt;$M$35,M10&gt;$M$36,M10&gt;$M$37,M10&gt;$M$38,M10&gt;$M$39,M10&gt;$M$40),M10,0)</f>
        <v>0</v>
      </c>
    </row>
    <row r="11" spans="2:15" ht="15" customHeight="1" x14ac:dyDescent="0.3">
      <c r="B11" s="126">
        <f>'Cutblock Information'!B11</f>
        <v>0</v>
      </c>
      <c r="C11" s="127">
        <f>'Cutblock Information'!J11</f>
        <v>0</v>
      </c>
      <c r="D11" s="42">
        <f>'Cutblock Information'!C11</f>
        <v>0</v>
      </c>
      <c r="E11" s="128" t="str">
        <f>'Cutblock Information'!H11</f>
        <v/>
      </c>
      <c r="F11" s="119" t="str">
        <f t="shared" si="1"/>
        <v/>
      </c>
      <c r="G11" s="129"/>
      <c r="H11" s="130">
        <f t="shared" si="2"/>
        <v>0</v>
      </c>
      <c r="I11" s="130">
        <f t="shared" si="3"/>
        <v>0</v>
      </c>
      <c r="J11" s="131">
        <f>IF(D11="Immature",'Cutblock Information'!L11,0)</f>
        <v>0</v>
      </c>
      <c r="K11" s="131">
        <f>IF(D11="Mature",'Cutblock Information'!L11,0)</f>
        <v>0</v>
      </c>
      <c r="L11" s="132">
        <f>IF(D11="Immature",'Cutblock Information'!P11,0)</f>
        <v>0</v>
      </c>
      <c r="M11" s="132">
        <f>IF(D11="Mature",'Cutblock Information'!P11,0)</f>
        <v>0</v>
      </c>
      <c r="N11" s="132">
        <f>IF(AND(L11&gt;0,L11&gt;$L$7,L11&gt;$L$8,L11&gt;$L$9,L11&gt;$L$10,L11&gt;$L$6,L11&gt;$L$12,L11&gt;$L$13,L11&gt;$L$14,L11&gt;$L$15,L11&gt;$L$16,L11&gt;$L$17,L11&gt;$L$18,L11&gt;$L$19,L11&gt;$L$20,L11&gt;$L$21,L11&gt;$L$22,L11&gt;$L$23,L11&gt;$L$24,L11&gt;$L$25,L11&gt;$L$26,L11&gt;$L$27,L11&gt;$L$28,L11&gt;$L$29,L11&gt;$L$30,L11&gt;$L$31,L11&gt;$L$32,L11&gt;$L$33,L11&gt;$L$34,L11&gt;$L$35,L11&gt;$L$36,L11&gt;$L$37,L11&gt;$L$38,L11&gt;$L$39,L11&gt;$L$40),L11,0)</f>
        <v>0</v>
      </c>
      <c r="O11" s="132">
        <f>IF(AND(M11&gt;0,M11&gt;$M$7,M11&gt;$M$8,M11&gt;$M$9,M11&gt;$M$10,M11&gt;$M$6,M11&gt;$M$12,M11&gt;$M$13,M11&gt;$M$14,M11&gt;$M$15,M11&gt;$M$16,M11&gt;$M$17,M11&gt;$M$18,M11&gt;$M$19,M11&gt;$M$20,M11&gt;$M$21,M11&gt;$M$22,M11&gt;$M$23,M11&gt;$M$24,M11&gt;$M$25,M11&gt;$M$26,M11&gt;$M$27,M11&gt;$M$28,M11&gt;$M$29,M11&gt;$M$30,M11&gt;$M$31,M11&gt;$M$32,M11&gt;$M$33,M11&gt;$M$34,M11&gt;$M$35,M11&gt;$M$36,M11&gt;$M$37,M11&gt;$M$38,M11&gt;$M$39,M11&gt;$M$40),M11,0)</f>
        <v>0</v>
      </c>
    </row>
    <row r="12" spans="2:15" ht="15" customHeight="1" x14ac:dyDescent="0.3">
      <c r="B12" s="126">
        <f>'Cutblock Information'!B12</f>
        <v>0</v>
      </c>
      <c r="C12" s="127">
        <f>'Cutblock Information'!J12</f>
        <v>0</v>
      </c>
      <c r="D12" s="42">
        <f>'Cutblock Information'!C12</f>
        <v>0</v>
      </c>
      <c r="E12" s="128" t="str">
        <f>'Cutblock Information'!H12</f>
        <v/>
      </c>
      <c r="F12" s="119" t="str">
        <f t="shared" si="1"/>
        <v/>
      </c>
      <c r="G12" s="129"/>
      <c r="H12" s="130">
        <f t="shared" si="2"/>
        <v>0</v>
      </c>
      <c r="I12" s="130">
        <f t="shared" si="3"/>
        <v>0</v>
      </c>
      <c r="J12" s="131">
        <f>IF(D12="Immature",'Cutblock Information'!L12,0)</f>
        <v>0</v>
      </c>
      <c r="K12" s="131">
        <f>IF(D12="Mature",'Cutblock Information'!L12,0)</f>
        <v>0</v>
      </c>
      <c r="L12" s="132">
        <f>IF(D12="Immature",'Cutblock Information'!P12,0)</f>
        <v>0</v>
      </c>
      <c r="M12" s="132">
        <f>IF(D12="Mature",'Cutblock Information'!P12,0)</f>
        <v>0</v>
      </c>
      <c r="N12" s="132">
        <f>IF(AND(L12&gt;0,L12&gt;$L$7,L12&gt;$L$8,L12&gt;$L$9,L12&gt;$L$10,L12&gt;$L$11,L12&gt;$L$6,L12&gt;$L$13,L12&gt;$L$14,L12&gt;$L$15,L12&gt;$L$16,L12&gt;$L$17,L12&gt;$L$18,L12&gt;$L$19,L12&gt;$L$20,L12&gt;$L$21,L12&gt;$L$22,L12&gt;$L$23,L12&gt;$L$24,L12&gt;$L$25,L12&gt;$L$26,L12&gt;$L$27,L12&gt;$L$28,L12&gt;$L$29,L12&gt;$L$30,L12&gt;$L$31,L12&gt;$L$32,L12&gt;$L$33,L12&gt;$L$34,L12&gt;$L$35,L12&gt;$L$36,L12&gt;$L$37,L12&gt;$L$38,L12&gt;$L$39,L12&gt;$L$40),L12,0)</f>
        <v>0</v>
      </c>
      <c r="O12" s="132">
        <f>IF(AND(M12&gt;0,M12&gt;$M$7,M12&gt;$M$8,M12&gt;$M$9,M12&gt;$M$10,M12&gt;$M$11,M12&gt;$M$6,M12&gt;$M$13,M12&gt;$M$14,M12&gt;$M$15,M12&gt;$M$16,M12&gt;$M$17,M12&gt;$M$18,M12&gt;$M$19,M12&gt;$M$20,M12&gt;$M$21,M12&gt;$M$22,M12&gt;$M$23,M12&gt;$M$24,M12&gt;$M$25,M12&gt;$M$26,M12&gt;$M$27,M12&gt;$M$28,M12&gt;$M$29,M12&gt;$M$30,M12&gt;$M$31,M12&gt;$M$32,M12&gt;$M$33,M12&gt;$M$34,M12&gt;$M$35,M12&gt;$M$36,M12&gt;$M$37,M12&gt;$M$38,M12&gt;$M$39,M12&gt;$M$40),M12,0)</f>
        <v>0</v>
      </c>
    </row>
    <row r="13" spans="2:15" ht="15" customHeight="1" x14ac:dyDescent="0.3">
      <c r="B13" s="126">
        <f>'Cutblock Information'!B13</f>
        <v>0</v>
      </c>
      <c r="C13" s="127">
        <f>'Cutblock Information'!J13</f>
        <v>0</v>
      </c>
      <c r="D13" s="42">
        <f>'Cutblock Information'!C13</f>
        <v>0</v>
      </c>
      <c r="E13" s="128" t="str">
        <f>'Cutblock Information'!H13</f>
        <v/>
      </c>
      <c r="F13" s="119" t="str">
        <f t="shared" si="1"/>
        <v/>
      </c>
      <c r="G13" s="129"/>
      <c r="H13" s="130">
        <f t="shared" si="2"/>
        <v>0</v>
      </c>
      <c r="I13" s="130">
        <f t="shared" si="3"/>
        <v>0</v>
      </c>
      <c r="J13" s="131">
        <f>IF(D13="Immature",'Cutblock Information'!L13,0)</f>
        <v>0</v>
      </c>
      <c r="K13" s="131">
        <f>IF(D13="Mature",'Cutblock Information'!L13,0)</f>
        <v>0</v>
      </c>
      <c r="L13" s="132">
        <f>IF(D13="Immature",'Cutblock Information'!P13,0)</f>
        <v>0</v>
      </c>
      <c r="M13" s="132">
        <f>IF(D13="Mature",'Cutblock Information'!P13,0)</f>
        <v>0</v>
      </c>
      <c r="N13" s="132">
        <f>IF(AND(L13&gt;0,L13&gt;$L$7,L13&gt;$L$8,L13&gt;$L$9,L13&gt;$L$10,L13&gt;$L$11,L13&gt;$L$12,L13&gt;$L$6,L13&gt;$L$14,L13&gt;$L$15,L13&gt;$L$16,L13&gt;$L$17,L13&gt;$L$18,L13&gt;$L$19,L13&gt;$L$20,L13&gt;$L$21,L13&gt;$L$22,L13&gt;$L$23,L13&gt;$L$24,L13&gt;$L$25,L13&gt;$L$26,L13&gt;$L$27,L13&gt;$L$28,L13&gt;$L$29,L13&gt;$L$30,L13&gt;$L$31,L13&gt;$L$32,L13&gt;$L$33,L13&gt;$L$34,L13&gt;$L$35,L13&gt;$L$36,L13&gt;$L$37,L13&gt;$L$38,L13&gt;$L$39,L13&gt;$L$40),L13,0)</f>
        <v>0</v>
      </c>
      <c r="O13" s="132">
        <f>IF(AND(M13&gt;0,M13&gt;$M$7,M13&gt;$M$8,M13&gt;$M$9,M13&gt;$M$10,M13&gt;$M$11,M13&gt;$M$12,M13&gt;$M$6,M13&gt;$M$14,M13&gt;$M$15,M13&gt;$M$16,M13&gt;$M$17,M13&gt;$M$18,M13&gt;$M$19,M13&gt;$M$20,M13&gt;$M$21,M13&gt;$M$22,M13&gt;$M$23,M13&gt;$M$24,M13&gt;$M$25,M13&gt;$M$26,M13&gt;$M$27,M13&gt;$M$28,M13&gt;$M$29,M13&gt;$M$30,M13&gt;$M$31,M13&gt;$M$32,M13&gt;$M$33,M13&gt;$M$34,M13&gt;$M$35,M13&gt;$M$36,M13&gt;$M$37,M13&gt;$M$38,M13&gt;$M$39,M13&gt;$M$40),M13,0)</f>
        <v>0</v>
      </c>
    </row>
    <row r="14" spans="2:15" ht="15" customHeight="1" x14ac:dyDescent="0.3">
      <c r="B14" s="126">
        <f>'Cutblock Information'!B14</f>
        <v>0</v>
      </c>
      <c r="C14" s="127">
        <f>'Cutblock Information'!J14</f>
        <v>0</v>
      </c>
      <c r="D14" s="42">
        <f>'Cutblock Information'!C14</f>
        <v>0</v>
      </c>
      <c r="E14" s="128" t="str">
        <f>'Cutblock Information'!H14</f>
        <v/>
      </c>
      <c r="F14" s="119" t="str">
        <f t="shared" si="1"/>
        <v/>
      </c>
      <c r="G14" s="129"/>
      <c r="H14" s="130">
        <f t="shared" si="2"/>
        <v>0</v>
      </c>
      <c r="I14" s="130">
        <f t="shared" si="3"/>
        <v>0</v>
      </c>
      <c r="J14" s="131">
        <f>IF(D14="Immature",'Cutblock Information'!L14,0)</f>
        <v>0</v>
      </c>
      <c r="K14" s="131">
        <f>IF(D14="Mature",'Cutblock Information'!L14,0)</f>
        <v>0</v>
      </c>
      <c r="L14" s="132">
        <f>IF(D14="Immature",'Cutblock Information'!P14,0)</f>
        <v>0</v>
      </c>
      <c r="M14" s="132">
        <f>IF(D14="Mature",'Cutblock Information'!P14,0)</f>
        <v>0</v>
      </c>
      <c r="N14" s="132">
        <f>IF(AND(L14&gt;0,L14&gt;$L$7,L14&gt;$L$8,L14&gt;$L$9,L14&gt;$L$10,L14&gt;$L$11,L14&gt;$L$12,L14&gt;$L$13,L14&gt;$L$6,L14&gt;$L$15,L14&gt;$L$16,L14&gt;$L$17,L14&gt;$L$18,L14&gt;$L$19,L14&gt;$L$20,L14&gt;$L$21,L14&gt;$L$22,L14&gt;$L$23,L14&gt;$L$24,L14&gt;$L$25,L14&gt;$L$26,L14&gt;$L$27,L14&gt;$L$28,L14&gt;$L$29,L14&gt;$L$30,L14&gt;$L$31,L14&gt;$L$32,L14&gt;$L$33,L14&gt;$L$34,L14&gt;$L$35,L14&gt;$L$36,L14&gt;$L$37,L14&gt;$L$38,L14&gt;$L$39,L14&gt;$L$40),L14,0)</f>
        <v>0</v>
      </c>
      <c r="O14" s="132">
        <f>IF(AND(M14&gt;0,M14&gt;$M$7,M14&gt;$M$8,M14&gt;$M$9,M14&gt;$M$10,M14&gt;$M$11,M14&gt;$M$12,M14&gt;$M$13,M14&gt;$M$6,M14&gt;$M$15,M14&gt;$M$16,M14&gt;$M$17,M14&gt;$M$18,M14&gt;$M$19,M14&gt;$M$20,M14&gt;$M$21,M14&gt;$M$22,M14&gt;$M$23,M14&gt;$M$24,M14&gt;$M$25,M14&gt;$M$26,M14&gt;$M$27,M14&gt;$M$28,M14&gt;$M$29,M14&gt;$M$30,M14&gt;$M$31,M14&gt;$M$32,M14&gt;$M$33,M14&gt;$M$34,M14&gt;$M$35,M14&gt;$M$36,M14&gt;$M$37,M14&gt;$M$38,M14&gt;$M$39,M14&gt;$M$40),M14,0)</f>
        <v>0</v>
      </c>
    </row>
    <row r="15" spans="2:15" ht="15" customHeight="1" x14ac:dyDescent="0.3">
      <c r="B15" s="126">
        <f>'Cutblock Information'!B15</f>
        <v>0</v>
      </c>
      <c r="C15" s="127">
        <f>'Cutblock Information'!J15</f>
        <v>0</v>
      </c>
      <c r="D15" s="42">
        <f>'Cutblock Information'!C15</f>
        <v>0</v>
      </c>
      <c r="E15" s="128" t="str">
        <f>'Cutblock Information'!H15</f>
        <v/>
      </c>
      <c r="F15" s="119" t="str">
        <f t="shared" si="1"/>
        <v/>
      </c>
      <c r="G15" s="129"/>
      <c r="H15" s="130">
        <f t="shared" si="2"/>
        <v>0</v>
      </c>
      <c r="I15" s="130">
        <f t="shared" si="3"/>
        <v>0</v>
      </c>
      <c r="J15" s="131">
        <f>IF(D15="Immature",'Cutblock Information'!L15,0)</f>
        <v>0</v>
      </c>
      <c r="K15" s="131">
        <f>IF(D15="Mature",'Cutblock Information'!L15,0)</f>
        <v>0</v>
      </c>
      <c r="L15" s="132">
        <f>IF(D15="Immature",'Cutblock Information'!P15,0)</f>
        <v>0</v>
      </c>
      <c r="M15" s="132">
        <f>IF(D15="Mature",'Cutblock Information'!P15,0)</f>
        <v>0</v>
      </c>
      <c r="N15" s="132">
        <f>IF(AND(L15&gt;0,L15&gt;$L$7,L15&gt;$L$8,L15&gt;$L$9,L15&gt;$L$10,L15&gt;$L$11,L15&gt;$L$12,L15&gt;$L$13,L15&gt;$L$14,L15&gt;$L$6,L15&gt;$L$16,L15&gt;$L$17,L15&gt;$L$18,L15&gt;$L$19,L15&gt;$L$20,L15&gt;$L$21,L15&gt;$L$22,L15&gt;$L$23,L15&gt;$L$24,L15&gt;$L$25,L15&gt;$L$26,L15&gt;$L$27,L15&gt;$L$28,L15&gt;$L$29,L15&gt;$L$30,L15&gt;$L$31,L15&gt;$L$32,L15&gt;$L$33,L15&gt;$L$34,L15&gt;$L$35,L15&gt;$L$36,L15&gt;$L$37,L15&gt;$L$38,L15&gt;$L$39,L15&gt;$L$40),L15,0)</f>
        <v>0</v>
      </c>
      <c r="O15" s="132">
        <f>IF(AND(M15&gt;0,M15&gt;$M$7,M15&gt;$M$8,M15&gt;$M$9,M15&gt;$M$10,M15&gt;$M$11,M15&gt;$M$12,M15&gt;$M$13,M15&gt;$M$14,M15&gt;$M$6,M15&gt;$M$16,M15&gt;$M$17,M15&gt;$M$18,M15&gt;$M$19,M15&gt;$M$20,M15&gt;$M$21,M15&gt;$M$22,M15&gt;$M$23,M15&gt;$M$24,M15&gt;$M$25,M15&gt;$M$26,M15&gt;$M$27,M15&gt;$M$28,M15&gt;$M$29,M15&gt;$M$30,M15&gt;$M$31,M15&gt;$M$32,M15&gt;$M$33,M15&gt;$M$34,M15&gt;$M$35,M15&gt;$M$36,M15&gt;$M$37,M15&gt;$M$38,M15&gt;$M$39,M15&gt;$M$40),M15,0)</f>
        <v>0</v>
      </c>
    </row>
    <row r="16" spans="2:15" ht="15" customHeight="1" x14ac:dyDescent="0.3">
      <c r="B16" s="126">
        <f>'Cutblock Information'!B16</f>
        <v>0</v>
      </c>
      <c r="C16" s="127">
        <f>'Cutblock Information'!J16</f>
        <v>0</v>
      </c>
      <c r="D16" s="42">
        <f>'Cutblock Information'!C16</f>
        <v>0</v>
      </c>
      <c r="E16" s="128" t="str">
        <f>'Cutblock Information'!H16</f>
        <v/>
      </c>
      <c r="F16" s="119" t="str">
        <f t="shared" si="1"/>
        <v/>
      </c>
      <c r="G16" s="129"/>
      <c r="H16" s="130">
        <f t="shared" si="2"/>
        <v>0</v>
      </c>
      <c r="I16" s="130">
        <f t="shared" si="3"/>
        <v>0</v>
      </c>
      <c r="J16" s="131">
        <f>IF(D16="Immature",'Cutblock Information'!L16,0)</f>
        <v>0</v>
      </c>
      <c r="K16" s="131">
        <f>IF(D16="Mature",'Cutblock Information'!L16,0)</f>
        <v>0</v>
      </c>
      <c r="L16" s="132">
        <f>IF(D16="Immature",'Cutblock Information'!P16,0)</f>
        <v>0</v>
      </c>
      <c r="M16" s="132">
        <f>IF(D16="Mature",'Cutblock Information'!P16,0)</f>
        <v>0</v>
      </c>
      <c r="N16" s="132">
        <f>IF(AND(L16&gt;0,L16&gt;$L$7,L16&gt;$L$8,L16&gt;$L$9,L16&gt;$L$10,L16&gt;$L$11,L16&gt;$L$12,L16&gt;$L$13,L16&gt;$L$14,L16&gt;$L$15,L16&gt;$L$6,L16&gt;$L$17,L16&gt;$L$18,L16&gt;$L$19,L16&gt;$L$20,L16&gt;$L$21,L16&gt;$L$22,L16&gt;$L$23,L16&gt;$L$24,L16&gt;$L$25,L16&gt;$L$26,L16&gt;$L$27,L16&gt;$L$28,L16&gt;$L$29,L16&gt;$L$30,L16&gt;$L$31,L16&gt;$L$32,L16&gt;$L$33,L16&gt;$L$34,L16&gt;$L$35,L16&gt;$L$36,L16&gt;$L$37,L16&gt;$L$38,L16&gt;$L$39,L16&gt;$L$40),L16,0)</f>
        <v>0</v>
      </c>
      <c r="O16" s="132">
        <f>IF(AND(M16&gt;0,M16&gt;$M$7,M16&gt;$M$8,M16&gt;$M$9,M16&gt;$M$10,M16&gt;$M$11,M16&gt;$M$12,M16&gt;$M$13,M16&gt;$M$14,M16&gt;$M$15,M16&gt;$M$6,M16&gt;$M$17,M16&gt;$M$18,M16&gt;$M$19,M16&gt;$M$20,M16&gt;$M$21,M16&gt;$M$22,M16&gt;$M$23,M16&gt;$M$24,M16&gt;$M$25,M16&gt;$M$26,M16&gt;$M$27,M16&gt;$M$28,M16&gt;$M$29,M16&gt;$M$30,M16&gt;$M$31,M16&gt;$M$32,M16&gt;$M$33,M16&gt;$M$34,M16&gt;$M$35,M16&gt;$M$36,M16&gt;$M$37,M16&gt;$M$38,M16&gt;$M$39,M16&gt;$M$40),M16,0)</f>
        <v>0</v>
      </c>
    </row>
    <row r="17" spans="1:16" ht="15" customHeight="1" x14ac:dyDescent="0.3">
      <c r="B17" s="126">
        <f>'Cutblock Information'!B17</f>
        <v>0</v>
      </c>
      <c r="C17" s="127">
        <f>'Cutblock Information'!J17</f>
        <v>0</v>
      </c>
      <c r="D17" s="42">
        <f>'Cutblock Information'!C17</f>
        <v>0</v>
      </c>
      <c r="E17" s="128" t="str">
        <f>'Cutblock Information'!H17</f>
        <v/>
      </c>
      <c r="F17" s="119" t="str">
        <f t="shared" si="1"/>
        <v/>
      </c>
      <c r="G17" s="129"/>
      <c r="H17" s="130">
        <f t="shared" si="2"/>
        <v>0</v>
      </c>
      <c r="I17" s="130">
        <f t="shared" si="3"/>
        <v>0</v>
      </c>
      <c r="J17" s="131">
        <f>IF(D17="Immature",'Cutblock Information'!L17,0)</f>
        <v>0</v>
      </c>
      <c r="K17" s="131">
        <f>IF(D17="Mature",'Cutblock Information'!L17,0)</f>
        <v>0</v>
      </c>
      <c r="L17" s="132">
        <f>IF(D17="Immature",'Cutblock Information'!P17,0)</f>
        <v>0</v>
      </c>
      <c r="M17" s="132">
        <f>IF(D17="Mature",'Cutblock Information'!P17,0)</f>
        <v>0</v>
      </c>
      <c r="N17" s="132">
        <f>IF(AND(L17&gt;0,L17&gt;$L$7,L17&gt;$L$8,L17&gt;$L$9,L17&gt;$L$10,L17&gt;$L$11,L17&gt;$L$12,L17&gt;$L$13,L17&gt;$L$14,L17&gt;$L$15,L17&gt;$L$16,L17&gt;$L$6,L17&gt;$L$18,L17&gt;$L$19,L17&gt;$L$20,L17&gt;$L$21,L17&gt;$L$22,L17&gt;$L$23,L17&gt;$L$24,L17&gt;$L$25,L17&gt;$L$26,L17&gt;$L$27,L17&gt;$L$28,L17&gt;$L$29,L17&gt;$L$30,L17&gt;$L$31,L17&gt;$L$32,L17&gt;$L$33,L17&gt;$L$34,L17&gt;$L$35,L17&gt;$L$36,L17&gt;$L$37,L17&gt;$L$38,L17&gt;$L$39,L17&gt;$L$40),L17,0)</f>
        <v>0</v>
      </c>
      <c r="O17" s="132">
        <f>IF(AND(M17&gt;0,M17&gt;$M$7,M17&gt;$M$8,M17&gt;$M$9,M17&gt;$M$10,M17&gt;$M$11,M17&gt;$M$12,M17&gt;$M$13,M17&gt;$M$14,M17&gt;$M$15,M17&gt;$M$16,M17&gt;$M$6,M17&gt;$M$18,M17&gt;$M$19,M17&gt;$M$20,M17&gt;$M$21,M17&gt;$M$22,M17&gt;$M$23,M17&gt;$M$24,M17&gt;$M$25,M17&gt;$M$26,M17&gt;$M$27,M17&gt;$M$28,M17&gt;$M$29,M17&gt;$M$30,M17&gt;$M$31,M17&gt;$M$32,M17&gt;$M$33,M17&gt;$M$34,M17&gt;$M$35,M17&gt;$M$36,M17&gt;$M$37,M17&gt;$M$38,M17&gt;$M$39,M17&gt;$M$40),M17,0)</f>
        <v>0</v>
      </c>
    </row>
    <row r="18" spans="1:16" s="2" customFormat="1" ht="15" customHeight="1" x14ac:dyDescent="0.3">
      <c r="B18" s="126">
        <f>'Cutblock Information'!B18</f>
        <v>0</v>
      </c>
      <c r="C18" s="127">
        <f>'Cutblock Information'!J18</f>
        <v>0</v>
      </c>
      <c r="D18" s="42">
        <f>'Cutblock Information'!C18</f>
        <v>0</v>
      </c>
      <c r="E18" s="128" t="str">
        <f>'Cutblock Information'!H18</f>
        <v/>
      </c>
      <c r="F18" s="119" t="str">
        <f t="shared" si="1"/>
        <v/>
      </c>
      <c r="G18" s="133"/>
      <c r="H18" s="130">
        <f t="shared" si="2"/>
        <v>0</v>
      </c>
      <c r="I18" s="130">
        <f t="shared" si="3"/>
        <v>0</v>
      </c>
      <c r="J18" s="131">
        <f>IF(D18="Immature",'Cutblock Information'!L18,0)</f>
        <v>0</v>
      </c>
      <c r="K18" s="131">
        <f>IF(D18="Mature",'Cutblock Information'!L18,0)</f>
        <v>0</v>
      </c>
      <c r="L18" s="132">
        <f>IF(D18="Immature",'Cutblock Information'!P18,0)</f>
        <v>0</v>
      </c>
      <c r="M18" s="132">
        <f>IF(D18="Mature",'Cutblock Information'!P18,0)</f>
        <v>0</v>
      </c>
      <c r="N18" s="132">
        <f>IF(AND(L18&gt;0,L18&gt;$L$7,L18&gt;$L$8,L18&gt;$L$9,L18&gt;$L$10,L18&gt;$L$11,L18&gt;$L$12,L18&gt;$L$13,L18&gt;$L$14,L18&gt;$L$15,L18&gt;$L$16,L18&gt;$L$17,L18&gt;$L$6,L18&gt;$L$19,L18&gt;$L$20,L18&gt;$L$21,L18&gt;$L$22,L18&gt;$L$23,L18&gt;$L$24,L18&gt;$L$25,L18&gt;$L$26,L18&gt;$L$27,L18&gt;$L$28,L18&gt;$L$29,L18&gt;$L$30,L18&gt;$L$31,L18&gt;$L$32,L18&gt;$L$33,L18&gt;$L$34,L18&gt;$L$35,L18&gt;$L$36,L18&gt;$L$37,L18&gt;$L$38,L18&gt;$L$39,L18&gt;$L$40),L18,0)</f>
        <v>0</v>
      </c>
      <c r="O18" s="132">
        <f>IF(AND(M18&gt;0,M18&gt;$M$7,M18&gt;$M$8,M18&gt;$M$9,M18&gt;$M$10,M18&gt;$M$11,M18&gt;$M$12,M18&gt;$M$13,M18&gt;$M$14,M18&gt;$M$15,M18&gt;$M$16,M18&gt;$M$17,M18&gt;$M$6,M18&gt;$M$19,M18&gt;$M$20,M18&gt;$M$21,M18&gt;$M$22,M18&gt;$M$23,M18&gt;$M$24,M18&gt;$M$25,M18&gt;$M$26,M18&gt;$M$27,M18&gt;$M$28,M18&gt;$M$29,M18&gt;$M$30,M18&gt;$M$31,M18&gt;$M$32,M18&gt;$M$33,M18&gt;$M$34,M18&gt;$M$35,M18&gt;$M$36,M18&gt;$M$37,M18&gt;$M$38,M18&gt;$M$39,M18&gt;$M$40),M18,0)</f>
        <v>0</v>
      </c>
      <c r="P18" s="48"/>
    </row>
    <row r="19" spans="1:16" s="2" customFormat="1" ht="15" customHeight="1" x14ac:dyDescent="0.3">
      <c r="B19" s="126">
        <f>'Cutblock Information'!B19</f>
        <v>0</v>
      </c>
      <c r="C19" s="127">
        <f>'Cutblock Information'!J19</f>
        <v>0</v>
      </c>
      <c r="D19" s="42">
        <f>'Cutblock Information'!C19</f>
        <v>0</v>
      </c>
      <c r="E19" s="128" t="str">
        <f>'Cutblock Information'!H19</f>
        <v/>
      </c>
      <c r="F19" s="119" t="str">
        <f t="shared" si="1"/>
        <v/>
      </c>
      <c r="G19" s="133"/>
      <c r="H19" s="130">
        <f t="shared" si="2"/>
        <v>0</v>
      </c>
      <c r="I19" s="130">
        <f t="shared" si="3"/>
        <v>0</v>
      </c>
      <c r="J19" s="131">
        <f>IF(D19="Immature",'Cutblock Information'!L19,0)</f>
        <v>0</v>
      </c>
      <c r="K19" s="131">
        <f>IF(D19="Mature",'Cutblock Information'!L19,0)</f>
        <v>0</v>
      </c>
      <c r="L19" s="132">
        <f>IF(D19="Immature",'Cutblock Information'!P19,0)</f>
        <v>0</v>
      </c>
      <c r="M19" s="132">
        <f>IF(D19="Mature",'Cutblock Information'!P19,0)</f>
        <v>0</v>
      </c>
      <c r="N19" s="132">
        <f>IF(AND(L19&gt;0,L19&gt;$L$7,L19&gt;$L$8,L19&gt;$L$9,L19&gt;$L$10,L19&gt;$L$11,L19&gt;$L$12,L19&gt;$L$13,L19&gt;$L$14,L19&gt;$L$15,L19&gt;$L$16,L19&gt;$L$17,L19&gt;$L$18,L19&gt;$L$6,L19&gt;$L$20,L19&gt;$L$21,L19&gt;$L$22,L19&gt;$L$23,L19&gt;$L$24,L19&gt;$L$25,L19&gt;$L$26,L19&gt;$L$27,L19&gt;$L$28,L19&gt;$L$29,L19&gt;$L$30,L19&gt;$L$31,L19&gt;$L$32,L19&gt;$L$33,L19&gt;$L$34,L19&gt;$L$35,L19&gt;$L$36,L19&gt;$L$37,L19&gt;$L$38,L19&gt;$L$39,L19&gt;$L$40),L19,0)</f>
        <v>0</v>
      </c>
      <c r="O19" s="132">
        <f>IF(AND(M19&gt;0,M19&gt;$M$7,M19&gt;$M$8,M19&gt;$M$9,M19&gt;$M$10,M19&gt;$M$11,M19&gt;$M$12,M19&gt;$M$13,M19&gt;$M$14,M19&gt;$M$15,M19&gt;$M$16,M19&gt;$M$17,M19&gt;$M$18,M19&gt;$M$6,M19&gt;$M$20,M19&gt;$M$21,M19&gt;$M$22,M19&gt;$M$23,M19&gt;$M$24,M19&gt;$M$25,M19&gt;$M$26,M19&gt;$M$27,M19&gt;$M$28,M19&gt;$M$29,M19&gt;$M$30,M19&gt;$M$31,M19&gt;$M$32,M19&gt;$M$33,M19&gt;$M$34,M19&gt;$M$35,M19&gt;$M$36,M19&gt;$M$37,M19&gt;$M$38,M19&gt;$M$39,M19&gt;$M$40),M19,0)</f>
        <v>0</v>
      </c>
    </row>
    <row r="20" spans="1:16" s="2" customFormat="1" ht="15" customHeight="1" x14ac:dyDescent="0.3">
      <c r="B20" s="126">
        <f>'Cutblock Information'!B20</f>
        <v>0</v>
      </c>
      <c r="C20" s="127">
        <f>'Cutblock Information'!J20</f>
        <v>0</v>
      </c>
      <c r="D20" s="42">
        <f>'Cutblock Information'!C20</f>
        <v>0</v>
      </c>
      <c r="E20" s="128" t="str">
        <f>'Cutblock Information'!H20</f>
        <v/>
      </c>
      <c r="F20" s="119" t="str">
        <f t="shared" si="1"/>
        <v/>
      </c>
      <c r="H20" s="130">
        <f t="shared" si="2"/>
        <v>0</v>
      </c>
      <c r="I20" s="130">
        <f t="shared" si="3"/>
        <v>0</v>
      </c>
      <c r="J20" s="131">
        <f>IF(D20="Immature",'Cutblock Information'!L20,0)</f>
        <v>0</v>
      </c>
      <c r="K20" s="131">
        <f>IF(D20="Mature",'Cutblock Information'!L20,0)</f>
        <v>0</v>
      </c>
      <c r="L20" s="132">
        <f>IF(D20="Immature",'Cutblock Information'!P20,0)</f>
        <v>0</v>
      </c>
      <c r="M20" s="132">
        <f>IF(D20="Mature",'Cutblock Information'!P20,0)</f>
        <v>0</v>
      </c>
      <c r="N20" s="132">
        <f>IF(AND(L20&gt;0,L20&gt;$L$7,L20&gt;$L$8,L20&gt;$L$9,L20&gt;$L$10,L20&gt;$L$11,L20&gt;$L$12,L20&gt;$L$13,L20&gt;$L$14,L20&gt;$L$15,L20&gt;$L$16,L20&gt;$L$17,L20&gt;$L$18,L20&gt;$L$19,L20&gt;$L$6,L20&gt;$L$21,L20&gt;$L$22,L20&gt;$L$23,L20&gt;$L$24,L20&gt;$L$25,L20&gt;$L$26,L20&gt;$L$27,L20&gt;$L$28,L20&gt;$L$29,L20&gt;$L$30,L20&gt;$L$31,L20&gt;$L$32,L20&gt;$L$33,L20&gt;$L$34,L20&gt;$L$35,L20&gt;$L$36,L20&gt;$L$37,L20&gt;$L$38,L20&gt;$L$39,L20&gt;$L$40),L20,0)</f>
        <v>0</v>
      </c>
      <c r="O20" s="132">
        <f>IF(AND(M20&gt;0,M20&gt;$M$7,M20&gt;$M$8,M20&gt;$M$9,M20&gt;$M$10,M20&gt;$M$11,M20&gt;$M$12,M20&gt;$M$13,M20&gt;$M$14,M20&gt;$M$15,M20&gt;$M$16,M20&gt;$M$17,M20&gt;$M$18,M20&gt;$M$19,M20&gt;$M$6,M20&gt;$M$21,M20&gt;$M$22,M20&gt;$M$23,M20&gt;$M$24,M20&gt;$M$25,M20&gt;$M$26,M20&gt;$M$27,M20&gt;$M$28,M20&gt;$M$29,M20&gt;$M$30,M20&gt;$M$31,M20&gt;$M$32,M20&gt;$M$33,M20&gt;$M$34,M20&gt;$M$35,M20&gt;$M$36,M20&gt;$M$37,M20&gt;$M$38,M20&gt;$M$39,M20&gt;$M$40),M20,0)</f>
        <v>0</v>
      </c>
    </row>
    <row r="21" spans="1:16" s="2" customFormat="1" ht="15" customHeight="1" x14ac:dyDescent="0.3">
      <c r="B21" s="126">
        <f>'Cutblock Information'!B21</f>
        <v>0</v>
      </c>
      <c r="C21" s="127">
        <f>'Cutblock Information'!J21</f>
        <v>0</v>
      </c>
      <c r="D21" s="42">
        <f>'Cutblock Information'!C21</f>
        <v>0</v>
      </c>
      <c r="E21" s="128" t="str">
        <f>'Cutblock Information'!H21</f>
        <v/>
      </c>
      <c r="F21" s="119" t="str">
        <f t="shared" si="1"/>
        <v/>
      </c>
      <c r="H21" s="130">
        <f t="shared" si="2"/>
        <v>0</v>
      </c>
      <c r="I21" s="130">
        <f t="shared" si="3"/>
        <v>0</v>
      </c>
      <c r="J21" s="131">
        <f>IF(D21="Immature",'Cutblock Information'!L21,0)</f>
        <v>0</v>
      </c>
      <c r="K21" s="131">
        <f>IF(D21="Mature",'Cutblock Information'!L21,0)</f>
        <v>0</v>
      </c>
      <c r="L21" s="132">
        <f>IF(D21="Immature",'Cutblock Information'!P21,0)</f>
        <v>0</v>
      </c>
      <c r="M21" s="132">
        <f>IF(D21="Mature",'Cutblock Information'!P21,0)</f>
        <v>0</v>
      </c>
      <c r="N21" s="132">
        <f>IF(AND(L21&gt;0,L21&gt;$L$7,L21&gt;$L$8,L21&gt;$L$9,L21&gt;$L$10,L21&gt;$L$11,L21&gt;$L$12,L21&gt;$L$13,L21&gt;$L$14,L21&gt;$L$15,L21&gt;$L$16,L21&gt;$L$17,L21&gt;$L$18,L21&gt;$L$19,L21&gt;$L$20,L21&gt;$L$6,L21&gt;$L$22,L21&gt;$L$23,L21&gt;$L$24,L21&gt;$L$25,L21&gt;$L$26,L21&gt;$L$27,L21&gt;$L$28,L21&gt;$L$29,L21&gt;$L$30,L21&gt;$L$31,L21&gt;$L$32,L21&gt;$L$33,L21&gt;$L$34,L21&gt;$L$35,L21&gt;$L$36,L21&gt;$L$37,L21&gt;$L$38,L21&gt;$L$39,L21&gt;$L$40),L21,0)</f>
        <v>0</v>
      </c>
      <c r="O21" s="132">
        <f>IF(AND(M21&gt;0,M21&gt;$M$7,M21&gt;$M$8,M21&gt;$M$9,M21&gt;$M$10,M21&gt;$M$11,M21&gt;$M$12,M21&gt;$M$13,M21&gt;$M$14,M21&gt;$M$15,M21&gt;$M$16,M21&gt;$M$17,M21&gt;$M$18,M21&gt;$M$19,M21&gt;$M$20,M21&gt;$M$6,M21&gt;$M$22,M21&gt;$M$23,M21&gt;$M$24,M21&gt;$M$25,M21&gt;$M$26,M21&gt;$M$27,M21&gt;$M$28,M21&gt;$M$29,M21&gt;$M$30,M21&gt;$M$31,M21&gt;$M$32,M21&gt;$M$33,M21&gt;$M$34,M21&gt;$M$35,M21&gt;$M$36,M21&gt;$M$37,M21&gt;$M$38,M21&gt;$M$39,M21&gt;$M$40),M21,0)</f>
        <v>0</v>
      </c>
    </row>
    <row r="22" spans="1:16" s="2" customFormat="1" ht="15" customHeight="1" x14ac:dyDescent="0.3">
      <c r="B22" s="126">
        <f>'Cutblock Information'!B22</f>
        <v>0</v>
      </c>
      <c r="C22" s="127">
        <f>'Cutblock Information'!J22</f>
        <v>0</v>
      </c>
      <c r="D22" s="42">
        <f>'Cutblock Information'!C22</f>
        <v>0</v>
      </c>
      <c r="E22" s="128" t="str">
        <f>'Cutblock Information'!H22</f>
        <v/>
      </c>
      <c r="F22" s="119" t="str">
        <f t="shared" si="1"/>
        <v/>
      </c>
      <c r="H22" s="130">
        <f t="shared" si="2"/>
        <v>0</v>
      </c>
      <c r="I22" s="130">
        <f t="shared" si="3"/>
        <v>0</v>
      </c>
      <c r="J22" s="131">
        <f>IF(D22="Immature",'Cutblock Information'!L22,0)</f>
        <v>0</v>
      </c>
      <c r="K22" s="131">
        <f>IF(D22="Mature",'Cutblock Information'!L22,0)</f>
        <v>0</v>
      </c>
      <c r="L22" s="132">
        <f>IF(D22="Immature",'Cutblock Information'!P22,0)</f>
        <v>0</v>
      </c>
      <c r="M22" s="132">
        <f>IF(D22="Mature",'Cutblock Information'!P22,0)</f>
        <v>0</v>
      </c>
      <c r="N22" s="132">
        <f>IF(AND(L22&gt;0,L22&gt;$L$7,L22&gt;$L$8,L22&gt;$L$9,L22&gt;$L$10,L22&gt;$L$11,L22&gt;$L$12,L22&gt;$L$13,L22&gt;$L$14,L22&gt;$L$15,L22&gt;$L$16,L22&gt;$L$17,L22&gt;$L$18,L22&gt;$L$19,L22&gt;$L$20,L22&gt;$L$21,L22&gt;$L$6,L22&gt;$L$23,L22&gt;$L$24,L22&gt;$L$25,L22&gt;$L$26,L22&gt;$L$27,L22&gt;$L$28,L22&gt;$L$29,L22&gt;$L$30,L22&gt;$L$31,L22&gt;$L$32,L22&gt;$L$33,L22&gt;$L$34,L22&gt;$L$35,L22&gt;$L$36,L22&gt;$L$37,L22&gt;$L$38,L22&gt;$L$39,L22&gt;$L$40),L22,0)</f>
        <v>0</v>
      </c>
      <c r="O22" s="132">
        <f>IF(AND(M22&gt;0,M22&gt;$M$7,M22&gt;$M$8,M22&gt;$M$9,M22&gt;$M$10,M22&gt;$M$11,M22&gt;$M$12,M22&gt;$M$13,M22&gt;$M$14,M22&gt;$M$15,M22&gt;$M$16,M22&gt;$M$17,M22&gt;$M$18,M22&gt;$M$19,M22&gt;$M$20,M22&gt;$M$21,M22&gt;$M$6,M22&gt;$M$23,M22&gt;$M$24,M22&gt;$M$25,M22&gt;$M$26,M22&gt;$M$27,M22&gt;$M$28,M22&gt;$M$29,M22&gt;$M$30,M22&gt;$M$31,M22&gt;$M$32,M22&gt;$M$33,M22&gt;$M$34,M22&gt;$M$35,M22&gt;$M$36,M22&gt;$M$37,M22&gt;$M$38,M22&gt;$M$39,M22&gt;$M$40),M22,0)</f>
        <v>0</v>
      </c>
    </row>
    <row r="23" spans="1:16" ht="15" customHeight="1" x14ac:dyDescent="0.3">
      <c r="A23" s="2"/>
      <c r="B23" s="126">
        <f>'Cutblock Information'!B23</f>
        <v>0</v>
      </c>
      <c r="C23" s="127">
        <f>'Cutblock Information'!J23</f>
        <v>0</v>
      </c>
      <c r="D23" s="42">
        <f>'Cutblock Information'!C23</f>
        <v>0</v>
      </c>
      <c r="E23" s="128" t="str">
        <f>'Cutblock Information'!H23</f>
        <v/>
      </c>
      <c r="F23" s="119" t="str">
        <f t="shared" si="1"/>
        <v/>
      </c>
      <c r="H23" s="130">
        <f t="shared" si="2"/>
        <v>0</v>
      </c>
      <c r="I23" s="130">
        <f t="shared" si="3"/>
        <v>0</v>
      </c>
      <c r="J23" s="131">
        <f>IF(D23="Immature",'Cutblock Information'!L23,0)</f>
        <v>0</v>
      </c>
      <c r="K23" s="131">
        <f>IF(D23="Mature",'Cutblock Information'!L23,0)</f>
        <v>0</v>
      </c>
      <c r="L23" s="132">
        <f>IF(D23="Immature",'Cutblock Information'!P23,0)</f>
        <v>0</v>
      </c>
      <c r="M23" s="132">
        <f>IF(D23="Mature",'Cutblock Information'!P23,0)</f>
        <v>0</v>
      </c>
      <c r="N23" s="132">
        <f>IF(AND(L23&gt;0,L23&gt;$L$7,L23&gt;$L$8,L23&gt;$L$9,L23&gt;$L$10,L23&gt;$L$11,L23&gt;$L$12,L23&gt;$L$13,L23&gt;$L$14,L23&gt;$L$15,L23&gt;$L$16,L23&gt;$L$17,L23&gt;$L$18,L23&gt;$L$19,L23&gt;$L$20,L23&gt;$L$21,L23&gt;$L$22,L23&gt;$L$6,L23&gt;$L$24,L23&gt;$L$25,L23&gt;$L$26,L23&gt;$L$27,L23&gt;$L$28,L23&gt;$L$29,L23&gt;$L$30,L23&gt;$L$31,L23&gt;$L$32,L23&gt;$L$33,L23&gt;$L$34,L23&gt;$L$35,L23&gt;$L$36,L23&gt;$L$37,L23&gt;$L$38,L23&gt;$L$39,L23&gt;$L$40),L23,0)</f>
        <v>0</v>
      </c>
      <c r="O23" s="132">
        <f>IF(AND(M23&gt;0,M23&gt;$M$7,M23&gt;$M$8,M23&gt;$M$9,M23&gt;$M$10,M23&gt;$M$11,M23&gt;$M$12,M23&gt;$M$13,M23&gt;$M$14,M23&gt;$M$15,M23&gt;$M$16,M23&gt;$M$17,M23&gt;$M$18,M23&gt;$M$19,M23&gt;$M$20,M23&gt;$M$21,M23&gt;$M$22,M23&gt;$M$6,M23&gt;$M$24,M23&gt;$M$25,M23&gt;$M$26,M23&gt;$M$27,M23&gt;$M$28,M23&gt;$M$29,M23&gt;$M$30,M23&gt;$M$31,M23&gt;$M$32,M23&gt;$M$33,M23&gt;$M$34,M23&gt;$M$35,M23&gt;$M$36,M23&gt;$M$37,M23&gt;$M$38,M23&gt;$M$39,M23&gt;$M$40),M23,0)</f>
        <v>0</v>
      </c>
    </row>
    <row r="24" spans="1:16" ht="15" customHeight="1" x14ac:dyDescent="0.3">
      <c r="A24" s="2"/>
      <c r="B24" s="126">
        <f>'Cutblock Information'!B24</f>
        <v>0</v>
      </c>
      <c r="C24" s="127">
        <f>'Cutblock Information'!J24</f>
        <v>0</v>
      </c>
      <c r="D24" s="42">
        <f>'Cutblock Information'!C24</f>
        <v>0</v>
      </c>
      <c r="E24" s="128" t="str">
        <f>'Cutblock Information'!H24</f>
        <v/>
      </c>
      <c r="F24" s="119" t="str">
        <f t="shared" si="1"/>
        <v/>
      </c>
      <c r="H24" s="130">
        <f t="shared" si="2"/>
        <v>0</v>
      </c>
      <c r="I24" s="130">
        <f t="shared" si="3"/>
        <v>0</v>
      </c>
      <c r="J24" s="131">
        <f>IF(D24="Immature",'Cutblock Information'!L24,0)</f>
        <v>0</v>
      </c>
      <c r="K24" s="131">
        <f>IF(D24="Mature",'Cutblock Information'!L24,0)</f>
        <v>0</v>
      </c>
      <c r="L24" s="132">
        <f>IF(D24="Immature",'Cutblock Information'!P24,0)</f>
        <v>0</v>
      </c>
      <c r="M24" s="132">
        <f>IF(D24="Mature",'Cutblock Information'!P24,0)</f>
        <v>0</v>
      </c>
      <c r="N24" s="132">
        <f>IF(AND(L24&gt;0,L24&gt;$L$7,L24&gt;$L$8,L24&gt;$L$9,L24&gt;$L$10,L24&gt;$L$11,L24&gt;$L$12,L24&gt;$L$13,L24&gt;$L$14,L24&gt;$L$15,L24&gt;$L$16,L24&gt;$L$17,L24&gt;$L$18,L24&gt;$L$19,L24&gt;$L$20,L24&gt;$L$21,L24&gt;$L$22,L24&gt;$L$23,L24&gt;$L$6,L24&gt;$L$25,L24&gt;$L$26,L24&gt;$L$27,L24&gt;$L$28,L24&gt;$L$29,L24&gt;$L$30,L24&gt;$L$31,L24&gt;$L$32,L24&gt;$L$33,L24&gt;$L$34,L24&gt;$L$35,L24&gt;$L$36,L24&gt;$L$37,L24&gt;$L$38,L24&gt;$L$39,L24&gt;$L$40),L24,0)</f>
        <v>0</v>
      </c>
      <c r="O24" s="132">
        <f>IF(AND(M24&gt;0,M24&gt;$M$7,M24&gt;$M$8,M24&gt;$M$9,M24&gt;$M$10,M24&gt;$M$11,M24&gt;$M$12,M24&gt;$M$13,M24&gt;$M$14,M24&gt;$M$15,M24&gt;$M$16,M24&gt;$M$17,M24&gt;$M$18,M24&gt;$M$19,M24&gt;$M$20,M24&gt;$M$21,M24&gt;$M$22,M24&gt;$M$23,M24&gt;$M$6,M24&gt;$M$25,M24&gt;$M$26,M24&gt;$M$27,M24&gt;$M$28,M24&gt;$M$29,M24&gt;$M$30,M24&gt;$M$31,M24&gt;$M$32,M24&gt;$M$33,M24&gt;$M$34,M24&gt;$M$35,M24&gt;$M$36,M24&gt;$M$37,M24&gt;$M$38,M24&gt;$M$39,M24&gt;$M$40),M24,0)</f>
        <v>0</v>
      </c>
    </row>
    <row r="25" spans="1:16" ht="15" customHeight="1" x14ac:dyDescent="0.3">
      <c r="A25" s="2"/>
      <c r="B25" s="126">
        <f>'Cutblock Information'!B25</f>
        <v>0</v>
      </c>
      <c r="C25" s="127">
        <f>'Cutblock Information'!J25</f>
        <v>0</v>
      </c>
      <c r="D25" s="42">
        <f>'Cutblock Information'!C25</f>
        <v>0</v>
      </c>
      <c r="E25" s="128" t="str">
        <f>'Cutblock Information'!H25</f>
        <v/>
      </c>
      <c r="F25" s="119" t="str">
        <f t="shared" si="1"/>
        <v/>
      </c>
      <c r="H25" s="130">
        <f t="shared" si="2"/>
        <v>0</v>
      </c>
      <c r="I25" s="130">
        <f t="shared" si="3"/>
        <v>0</v>
      </c>
      <c r="J25" s="131">
        <f>IF(D25="Immature",'Cutblock Information'!L25,0)</f>
        <v>0</v>
      </c>
      <c r="K25" s="131">
        <f>IF(D25="Mature",'Cutblock Information'!L25,0)</f>
        <v>0</v>
      </c>
      <c r="L25" s="132">
        <f>IF(D25="Immature",'Cutblock Information'!P25,0)</f>
        <v>0</v>
      </c>
      <c r="M25" s="132">
        <f>IF(D25="Mature",'Cutblock Information'!P25,0)</f>
        <v>0</v>
      </c>
      <c r="N25" s="132">
        <f>IF(AND(L25&gt;0,L25&gt;$L$7,L25&gt;$L$8,L25&gt;$L$9,L25&gt;$L$10,L25&gt;$L$11,L25&gt;$L$12,L25&gt;$L$13,L25&gt;$L$14,L25&gt;$L$15,L25&gt;$L$16,L25&gt;$L$17,L25&gt;$L$18,L25&gt;$L$19,L25&gt;$L$20,L25&gt;$L$21,L25&gt;$L$22,L25&gt;$L$23,L25&gt;$L$24,L25&gt;$L$6,L25&gt;$L$26,L25&gt;$L$27,L25&gt;$L$28,L25&gt;$L$29,L25&gt;$L$30,L25&gt;$L$31,L25&gt;$L$32,L25&gt;$L$33,L25&gt;$L$34,L25&gt;$L$35,L25&gt;$L$36,L25&gt;$L$37,L25&gt;$L$38,L25&gt;$L$39,L25&gt;$L$40),L25,0)</f>
        <v>0</v>
      </c>
      <c r="O25" s="132">
        <f>IF(AND(M25&gt;0,M25&gt;$M$7,M25&gt;$M$8,M25&gt;$M$9,M25&gt;$M$10,M25&gt;$M$11,M25&gt;$M$12,M25&gt;$M$13,M25&gt;$M$14,M25&gt;$M$15,M25&gt;$M$16,M25&gt;$M$17,M25&gt;$M$18,M25&gt;$M$19,M25&gt;$M$20,M25&gt;$M$21,M25&gt;$M$22,M25&gt;$M$23,M25&gt;$M$24,M25&gt;$M$6,M25&gt;$M$26,M25&gt;$M$27,M25&gt;$M$28,M25&gt;$M$29,M25&gt;$M$30,M25&gt;$M$31,M25&gt;$M$32,M25&gt;$M$33,M25&gt;$M$34,M25&gt;$M$35,M25&gt;$M$36,M25&gt;$M$37,M25&gt;$M$38,M25&gt;$M$39,M25&gt;$M$40),M25,0)</f>
        <v>0</v>
      </c>
    </row>
    <row r="26" spans="1:16" ht="15" customHeight="1" x14ac:dyDescent="0.3">
      <c r="A26" s="2"/>
      <c r="B26" s="126">
        <f>'Cutblock Information'!B26</f>
        <v>0</v>
      </c>
      <c r="C26" s="127">
        <f>'Cutblock Information'!J26</f>
        <v>0</v>
      </c>
      <c r="D26" s="42">
        <f>'Cutblock Information'!C26</f>
        <v>0</v>
      </c>
      <c r="E26" s="128" t="str">
        <f>'Cutblock Information'!H26</f>
        <v/>
      </c>
      <c r="F26" s="119" t="str">
        <f t="shared" si="1"/>
        <v/>
      </c>
      <c r="H26" s="130">
        <f t="shared" si="2"/>
        <v>0</v>
      </c>
      <c r="I26" s="130">
        <f t="shared" si="3"/>
        <v>0</v>
      </c>
      <c r="J26" s="131">
        <f>IF(D26="Immature",'Cutblock Information'!L26,0)</f>
        <v>0</v>
      </c>
      <c r="K26" s="131">
        <f>IF(D26="Mature",'Cutblock Information'!L26,0)</f>
        <v>0</v>
      </c>
      <c r="L26" s="132">
        <f>IF(D26="Immature",'Cutblock Information'!P26,0)</f>
        <v>0</v>
      </c>
      <c r="M26" s="132">
        <f>IF(D26="Mature",'Cutblock Information'!P26,0)</f>
        <v>0</v>
      </c>
      <c r="N26" s="132">
        <f>IF(AND(L26&gt;0,L26&gt;$L$7,L26&gt;$L$8,L26&gt;$L$9,L26&gt;$L$10,L26&gt;$L$11,L26&gt;$L$12,L26&gt;$L$13,L26&gt;$L$14,L26&gt;$L$15,L26&gt;$L$16,L26&gt;$L$17,L26&gt;$L$18,L26&gt;$L$19,L26&gt;$L$20,L26&gt;$L$21,L26&gt;$L$22,L26&gt;$L$23,L26&gt;$L$24,L26&gt;$L$25,L26&gt;$L$6,L26&gt;$L$27,L26&gt;$L$28,L26&gt;$L$29,L26&gt;$L$30,L26&gt;$L$31,L26&gt;$L$32,L26&gt;$L$33,L26&gt;$L$34,L26&gt;$L$35,L26&gt;$L$36,L26&gt;$L$37,L26&gt;$L$38,L26&gt;$L$39,L26&gt;$L$40),L26,0)</f>
        <v>0</v>
      </c>
      <c r="O26" s="132">
        <f>IF(AND(M26&gt;0,M26&gt;$M$7,M26&gt;$M$8,M26&gt;$M$9,M26&gt;$M$10,M26&gt;$M$11,M26&gt;$M$12,M26&gt;$M$13,M26&gt;$M$14,M26&gt;$M$15,M26&gt;$M$16,M26&gt;$M$17,M26&gt;$M$18,M26&gt;$M$19,M26&gt;$M$20,M26&gt;$M$21,M26&gt;$M$22,M26&gt;$M$23,M26&gt;$M$24,M26&gt;$M$25,M26&gt;$M$6,M26&gt;$M$27,M26&gt;$M$28,M26&gt;$M$29,M26&gt;$M$30,M26&gt;$M$31,M26&gt;$M$32,M26&gt;$M$33,M26&gt;$M$34,M26&gt;$M$35,M26&gt;$M$36,M26&gt;$M$37,M26&gt;$M$38,M26&gt;$M$39,M26&gt;$M$40),M26,0)</f>
        <v>0</v>
      </c>
    </row>
    <row r="27" spans="1:16" ht="15" customHeight="1" x14ac:dyDescent="0.3">
      <c r="A27" s="2"/>
      <c r="B27" s="126">
        <f>'Cutblock Information'!B27</f>
        <v>0</v>
      </c>
      <c r="C27" s="127">
        <f>'Cutblock Information'!J27</f>
        <v>0</v>
      </c>
      <c r="D27" s="42">
        <f>'Cutblock Information'!C27</f>
        <v>0</v>
      </c>
      <c r="E27" s="128" t="str">
        <f>'Cutblock Information'!H27</f>
        <v/>
      </c>
      <c r="F27" s="119" t="str">
        <f t="shared" si="1"/>
        <v/>
      </c>
      <c r="H27" s="130">
        <f t="shared" si="2"/>
        <v>0</v>
      </c>
      <c r="I27" s="130">
        <f t="shared" si="3"/>
        <v>0</v>
      </c>
      <c r="J27" s="131">
        <f>IF(D27="Immature",'Cutblock Information'!L27,0)</f>
        <v>0</v>
      </c>
      <c r="K27" s="131">
        <f>IF(D27="Mature",'Cutblock Information'!L27,0)</f>
        <v>0</v>
      </c>
      <c r="L27" s="132">
        <f>IF(D27="Immature",'Cutblock Information'!P27,0)</f>
        <v>0</v>
      </c>
      <c r="M27" s="132">
        <f>IF(D27="Mature",'Cutblock Information'!P27,0)</f>
        <v>0</v>
      </c>
      <c r="N27" s="132">
        <f>IF(AND(L27&gt;0,L27&gt;$L$7,L27&gt;$L$8,L27&gt;$L$9,L27&gt;$L$10,L27&gt;$L$11,L27&gt;$L$12,L27&gt;$L$13,L27&gt;$L$14,L27&gt;$L$15,L27&gt;$L$16,L27&gt;$L$17,L27&gt;$L$18,L27&gt;$L$19,L27&gt;$L$20,L27&gt;$L$21,L27&gt;$L$22,L27&gt;$L$23,L27&gt;$L$24,L27&gt;$L$25,L27&gt;$L$26,L27&gt;$L$6,L27&gt;$L$28,L27&gt;$L$29,L27&gt;$L$30,L27&gt;$L$31,L27&gt;$L$32,L27&gt;$L$33,L27&gt;$L$34,L27&gt;$L$35,L27&gt;$L$36,L27&gt;$L$37,L27&gt;$L$38,L27&gt;$L$39,L27&gt;$L$40),L27,0)</f>
        <v>0</v>
      </c>
      <c r="O27" s="132">
        <f>IF(AND(M27&gt;0,M27&gt;$M$7,M27&gt;$M$8,M27&gt;$M$9,M27&gt;$M$10,M27&gt;$M$11,M27&gt;$M$12,M27&gt;$M$13,M27&gt;$M$14,M27&gt;$M$15,M27&gt;$M$16,M27&gt;$M$17,M27&gt;$M$18,M27&gt;$M$19,M27&gt;$M$20,M27&gt;$M$21,M27&gt;$M$22,M27&gt;$M$23,M27&gt;$M$24,M27&gt;$M$25,M27&gt;$M$26,M27&gt;$M$6,M27&gt;$M$28,M27&gt;$M$29,M27&gt;$M$30,M27&gt;$M$31,M27&gt;$M$32,M27&gt;$M$33,M27&gt;$M$34,M27&gt;$M$35,M27&gt;$M$36,M27&gt;$M$37,M27&gt;$M$38,M27&gt;$M$39,M27&gt;$M$40),M27,0)</f>
        <v>0</v>
      </c>
    </row>
    <row r="28" spans="1:16" ht="15" customHeight="1" x14ac:dyDescent="0.3">
      <c r="A28" s="2"/>
      <c r="B28" s="126">
        <f>'Cutblock Information'!B28</f>
        <v>0</v>
      </c>
      <c r="C28" s="127">
        <f>'Cutblock Information'!J28</f>
        <v>0</v>
      </c>
      <c r="D28" s="42">
        <f>'Cutblock Information'!C28</f>
        <v>0</v>
      </c>
      <c r="E28" s="128" t="str">
        <f>'Cutblock Information'!H28</f>
        <v/>
      </c>
      <c r="F28" s="119" t="str">
        <f t="shared" si="1"/>
        <v/>
      </c>
      <c r="H28" s="130">
        <f t="shared" si="2"/>
        <v>0</v>
      </c>
      <c r="I28" s="130">
        <f t="shared" si="3"/>
        <v>0</v>
      </c>
      <c r="J28" s="131">
        <f>IF(D28="Immature",'Cutblock Information'!L28,0)</f>
        <v>0</v>
      </c>
      <c r="K28" s="131">
        <f>IF(D28="Mature",'Cutblock Information'!L28,0)</f>
        <v>0</v>
      </c>
      <c r="L28" s="132">
        <f>IF(D28="Immature",'Cutblock Information'!P28,0)</f>
        <v>0</v>
      </c>
      <c r="M28" s="132">
        <f>IF(D28="Mature",'Cutblock Information'!P28,0)</f>
        <v>0</v>
      </c>
      <c r="N28" s="132">
        <f>IF(AND(L28&gt;0,L28&gt;$L$7,L28&gt;$L$8,L28&gt;$L$9,L28&gt;$L$10,L28&gt;$L$11,L28&gt;$L$12,L28&gt;$L$13,L28&gt;$L$14,L28&gt;$L$15,L28&gt;$L$16,L28&gt;$L$17,L28&gt;$L$18,L28&gt;$L$19,L28&gt;$L$20,L28&gt;$L$21,L28&gt;$L$22,L28&gt;$L$23,L28&gt;$L$24,L28&gt;$L$25,L28&gt;$L$26,L28&gt;$L$27,L28&gt;$L$6,L28&gt;$L$29,L28&gt;$L$30,L28&gt;$L$31,L28&gt;$L$32,L28&gt;$L$33,L28&gt;$L$34,L28&gt;$L$35,L28&gt;$L$36,L28&gt;$L$37,L28&gt;$L$38,L28&gt;$L$39,L28&gt;$L$40),L28,0)</f>
        <v>0</v>
      </c>
      <c r="O28" s="132">
        <f>IF(AND(M28&gt;0,M28&gt;$M$7,M28&gt;$M$8,M28&gt;$M$9,M28&gt;$M$10,M28&gt;$M$11,M28&gt;$M$12,M28&gt;$M$13,M28&gt;$M$14,M28&gt;$M$15,M28&gt;$M$16,M28&gt;$M$17,M28&gt;$M$18,M28&gt;$M$19,M28&gt;$M$20,M28&gt;$M$21,M28&gt;$M$22,M28&gt;$M$23,M28&gt;$M$24,M28&gt;$M$25,M28&gt;$M$26,M28&gt;$M$27,M28&gt;$M$6,M28&gt;$M$29,M28&gt;$M$30,M28&gt;$M$31,M28&gt;$M$32,M28&gt;$M$33,M28&gt;$M$34,M28&gt;$M$35,M28&gt;$M$36,M28&gt;$M$37,M28&gt;$M$38,M28&gt;$M$39,M28&gt;$M$40),M28,0)</f>
        <v>0</v>
      </c>
    </row>
    <row r="29" spans="1:16" ht="15" customHeight="1" x14ac:dyDescent="0.3">
      <c r="A29" s="2"/>
      <c r="B29" s="126">
        <f>'Cutblock Information'!B29</f>
        <v>0</v>
      </c>
      <c r="C29" s="127">
        <f>'Cutblock Information'!J29</f>
        <v>0</v>
      </c>
      <c r="D29" s="42">
        <f>'Cutblock Information'!C29</f>
        <v>0</v>
      </c>
      <c r="E29" s="128" t="str">
        <f>'Cutblock Information'!H29</f>
        <v/>
      </c>
      <c r="F29" s="119" t="str">
        <f t="shared" si="1"/>
        <v/>
      </c>
      <c r="H29" s="130">
        <f t="shared" si="2"/>
        <v>0</v>
      </c>
      <c r="I29" s="130">
        <f t="shared" si="3"/>
        <v>0</v>
      </c>
      <c r="J29" s="131">
        <f>IF(D29="Immature",'Cutblock Information'!L29,0)</f>
        <v>0</v>
      </c>
      <c r="K29" s="131">
        <f>IF(D29="Mature",'Cutblock Information'!L29,0)</f>
        <v>0</v>
      </c>
      <c r="L29" s="132">
        <f>IF(D29="Immature",'Cutblock Information'!P29,0)</f>
        <v>0</v>
      </c>
      <c r="M29" s="132">
        <f>IF(D29="Mature",'Cutblock Information'!P29,0)</f>
        <v>0</v>
      </c>
      <c r="N29" s="132">
        <f>IF(AND(L29&gt;0,L29&gt;$L$7,L29&gt;$L$8,L29&gt;$L$9,L29&gt;$L$10,L29&gt;$L$11,L29&gt;$L$12,L29&gt;$L$13,L29&gt;$L$14,L29&gt;$L$15,L29&gt;$L$16,L29&gt;$L$17,L29&gt;$L$18,L29&gt;$L$19,L29&gt;$L$20,L29&gt;$L$21,L29&gt;$L$22,L29&gt;$L$23,L29&gt;$L$24,L29&gt;$L$25,L29&gt;$L$26,L29&gt;$L$27,L29&gt;$L$28,L29&gt;$L$6,L29&gt;$L$30,L29&gt;$L$31,L29&gt;$L$32,L29&gt;$L$33,L29&gt;$L$34,L29&gt;$L$35,L29&gt;$L$36,L29&gt;$L$37,L29&gt;$L$38,L29&gt;$L$39,L29&gt;$L$40),L29,0)</f>
        <v>0</v>
      </c>
      <c r="O29" s="132">
        <f>IF(AND(M29&gt;0,M29&gt;$M$7,M29&gt;$M$8,M29&gt;$M$9,M29&gt;$M$10,M29&gt;$M$11,M29&gt;$M$12,M29&gt;$M$13,M29&gt;$M$14,M29&gt;$M$15,M29&gt;$M$16,M29&gt;$M$17,M29&gt;$M$18,M29&gt;$M$19,M29&gt;$M$20,M29&gt;$M$21,M29&gt;$M$22,M29&gt;$M$23,M29&gt;$M$24,M29&gt;$M$25,M29&gt;$M$26,M29&gt;$M$27,M29&gt;$M$28,M29&gt;$M$6,M29&gt;$M$30,M29&gt;$M$31,M29&gt;$M$32,M29&gt;$M$33,M29&gt;$M$34,M29&gt;$M$35,M29&gt;$M$36,M29&gt;$M$37,M29&gt;$M$38,M29&gt;$M$39,M29&gt;$M$40),M29,0)</f>
        <v>0</v>
      </c>
    </row>
    <row r="30" spans="1:16" ht="15" customHeight="1" x14ac:dyDescent="0.3">
      <c r="A30" s="2"/>
      <c r="B30" s="126">
        <f>'Cutblock Information'!B30</f>
        <v>0</v>
      </c>
      <c r="C30" s="127">
        <f>'Cutblock Information'!J30</f>
        <v>0</v>
      </c>
      <c r="D30" s="42">
        <f>'Cutblock Information'!C30</f>
        <v>0</v>
      </c>
      <c r="E30" s="128" t="str">
        <f>'Cutblock Information'!H30</f>
        <v/>
      </c>
      <c r="F30" s="119" t="str">
        <f t="shared" si="1"/>
        <v/>
      </c>
      <c r="H30" s="130">
        <f t="shared" si="2"/>
        <v>0</v>
      </c>
      <c r="I30" s="130">
        <f t="shared" ref="I30:I40" si="4">IF(D30="Mature",F30,0)</f>
        <v>0</v>
      </c>
      <c r="J30" s="131">
        <f>IF(D30="Immature",'Cutblock Information'!L30,0)</f>
        <v>0</v>
      </c>
      <c r="K30" s="131">
        <f>IF(D30="Mature",'Cutblock Information'!L30,0)</f>
        <v>0</v>
      </c>
      <c r="L30" s="132">
        <f>IF(D30="Immature",'Cutblock Information'!P30,0)</f>
        <v>0</v>
      </c>
      <c r="M30" s="132">
        <f>IF(D30="Mature",'Cutblock Information'!P30,0)</f>
        <v>0</v>
      </c>
      <c r="N30" s="132">
        <f>IF(AND(L30&gt;0,L30&gt;$L$7,L30&gt;$L$8,L30&gt;$L$9,L30&gt;$L$10,L30&gt;$L$11,L30&gt;$L$12,L30&gt;$L$13,L30&gt;$L$14,L30&gt;$L$15,L30&gt;$L$16,L30&gt;$L$17,L30&gt;$L$18,L30&gt;$L$19,L30&gt;$L$20,L30&gt;$L$21,L30&gt;$L$22,L30&gt;$L$23,L30&gt;$L$24,L30&gt;$L$25,L30&gt;$L$26,L30&gt;$L$27,L30&gt;$L$28,L30&gt;$L$29,L30&gt;$L$6,L30&gt;$L$31,L30&gt;$L$32,L30&gt;$L$33,L30&gt;$L$34,L30&gt;$L$35,L30&gt;$L$36,L30&gt;$L$37,L30&gt;$L$38,L30&gt;$L$39,L30&gt;$L$40),L30,0)</f>
        <v>0</v>
      </c>
      <c r="O30" s="132">
        <f>IF(AND(M30&gt;0,M30&gt;$M$7,M30&gt;$M$8,M30&gt;$M$9,M30&gt;$M$10,M30&gt;$M$11,M30&gt;$M$12,M30&gt;$M$13,M30&gt;$M$14,M30&gt;$M$15,M30&gt;$M$16,M30&gt;$M$17,M30&gt;$M$18,M30&gt;$M$19,M30&gt;$M$20,M30&gt;$M$21,M30&gt;$M$22,M30&gt;$M$23,M30&gt;$M$24,M30&gt;$M$25,M30&gt;$M$26,M30&gt;$M$27,M30&gt;$M$28,M30&gt;$M$29,M30&gt;$M$6,M30&gt;$M$31,M30&gt;$M$32,M30&gt;$M$33,M30&gt;$M$34,M30&gt;$M$35,M30&gt;$M$36,M30&gt;$M$37,M30&gt;$M$38,M30&gt;$M$39,M30&gt;$M$40),M30,0)</f>
        <v>0</v>
      </c>
    </row>
    <row r="31" spans="1:16" ht="15" customHeight="1" x14ac:dyDescent="0.3">
      <c r="A31" s="2"/>
      <c r="B31" s="126">
        <f>'Cutblock Information'!B31</f>
        <v>0</v>
      </c>
      <c r="C31" s="127">
        <f>'Cutblock Information'!J31</f>
        <v>0</v>
      </c>
      <c r="D31" s="42">
        <f>'Cutblock Information'!C31</f>
        <v>0</v>
      </c>
      <c r="E31" s="128" t="str">
        <f>'Cutblock Information'!H31</f>
        <v/>
      </c>
      <c r="F31" s="119" t="str">
        <f t="shared" si="1"/>
        <v/>
      </c>
      <c r="H31" s="130">
        <f t="shared" si="2"/>
        <v>0</v>
      </c>
      <c r="I31" s="130">
        <f t="shared" si="4"/>
        <v>0</v>
      </c>
      <c r="J31" s="131">
        <f>IF(D31="Immature",'Cutblock Information'!L31,0)</f>
        <v>0</v>
      </c>
      <c r="K31" s="131">
        <f>IF(D31="Mature",'Cutblock Information'!L31,0)</f>
        <v>0</v>
      </c>
      <c r="L31" s="132">
        <f>IF(D31="Immature",'Cutblock Information'!P31,0)</f>
        <v>0</v>
      </c>
      <c r="M31" s="132">
        <f>IF(D31="Mature",'Cutblock Information'!P31,0)</f>
        <v>0</v>
      </c>
      <c r="N31" s="132">
        <f>IF(AND(L31&gt;0,L31&gt;$L$7,L31&gt;$L$8,L31&gt;$L$9,L31&gt;$L$10,L31&gt;$L$11,L31&gt;$L$12,L31&gt;$L$13,L31&gt;$L$14,L31&gt;$L$15,L31&gt;$L$16,L31&gt;$L$17,L31&gt;$L$18,L31&gt;$L$19,L31&gt;$L$20,L31&gt;$L$21,L31&gt;$L$22,L31&gt;$L$23,L31&gt;$L$24,L31&gt;$L$25,L31&gt;$L$26,L31&gt;$L$27,L31&gt;$L$28,L31&gt;$L$29,L31&gt;$L$30,L31&gt;$L$6,L31&gt;$L$32,L31&gt;$L$33,L31&gt;$L$34,L31&gt;$L$35,L31&gt;$L$36,L31&gt;$L$37,L31&gt;$L$38,L31&gt;$L$39,L31&gt;$L$40),L31,0)</f>
        <v>0</v>
      </c>
      <c r="O31" s="132">
        <f>IF(AND(M31&gt;0,M31&gt;$M$7,M31&gt;$M$8,M31&gt;$M$9,M31&gt;$M$10,M31&gt;$M$11,M31&gt;$M$12,M31&gt;$M$13,M31&gt;$M$14,M31&gt;$M$15,M31&gt;$M$16,M31&gt;$M$17,M31&gt;$M$18,M31&gt;$M$19,M31&gt;$M$20,M31&gt;$M$21,M31&gt;$M$22,M31&gt;$M$23,M31&gt;$M$24,M31&gt;$M$25,M31&gt;$M$26,M31&gt;$M$27,M31&gt;$M$28,M31&gt;$M$29,M31&gt;$M$30,M31&gt;$M$6,M31&gt;$M$32,M31&gt;$M$33,M31&gt;$M$34,M31&gt;$M$35,M31&gt;$M$36,M31&gt;$M$37,M31&gt;$M$38,M31&gt;$M$39,M31&gt;$M$40),M31,0)</f>
        <v>0</v>
      </c>
    </row>
    <row r="32" spans="1:16" ht="15" customHeight="1" x14ac:dyDescent="0.3">
      <c r="A32" s="2"/>
      <c r="B32" s="126">
        <f>'Cutblock Information'!B32</f>
        <v>0</v>
      </c>
      <c r="C32" s="127">
        <f>'Cutblock Information'!J32</f>
        <v>0</v>
      </c>
      <c r="D32" s="42">
        <f>'Cutblock Information'!C32</f>
        <v>0</v>
      </c>
      <c r="E32" s="128" t="str">
        <f>'Cutblock Information'!H32</f>
        <v/>
      </c>
      <c r="F32" s="119" t="str">
        <f t="shared" si="1"/>
        <v/>
      </c>
      <c r="H32" s="130">
        <f t="shared" si="2"/>
        <v>0</v>
      </c>
      <c r="I32" s="130">
        <f t="shared" si="4"/>
        <v>0</v>
      </c>
      <c r="J32" s="131">
        <f>IF(D32="Immature",'Cutblock Information'!L32,0)</f>
        <v>0</v>
      </c>
      <c r="K32" s="131">
        <f>IF(D32="Mature",'Cutblock Information'!L32,0)</f>
        <v>0</v>
      </c>
      <c r="L32" s="132">
        <f>IF(D32="Immature",'Cutblock Information'!P32,0)</f>
        <v>0</v>
      </c>
      <c r="M32" s="132">
        <f>IF(D32="Mature",'Cutblock Information'!P32,0)</f>
        <v>0</v>
      </c>
      <c r="N32" s="132">
        <f>IF(AND(L32&gt;0,L32&gt;$L$7,L32&gt;$L$8,L32&gt;$L$9,L32&gt;$L$10,L32&gt;$L$11,L32&gt;$L$12,L32&gt;$L$13,L32&gt;$L$14,L32&gt;$L$15,L32&gt;$L$16,L32&gt;$L$17,L32&gt;$L$18,L32&gt;$L$19,L32&gt;$L$20,L32&gt;$L$21,L32&gt;$L$22,L32&gt;$L$23,L32&gt;$L$24,L32&gt;$L$25,L32&gt;$L$26,L32&gt;$L$27,L32&gt;$L$28,L32&gt;$L$29,L32&gt;$L$30,L32&gt;$L$31,L32&gt;$L$6,L32&gt;$L$33,L32&gt;$L$34,L32&gt;$L$35,L32&gt;$L$36,L32&gt;$L$37,L32&gt;$L$38,L32&gt;$L$39,L32&gt;$L$40),L32,0)</f>
        <v>0</v>
      </c>
      <c r="O32" s="132">
        <f>IF(AND(M32&gt;0,M32&gt;$M$7,M32&gt;$M$8,M32&gt;$M$9,M32&gt;$M$10,M32&gt;$M$11,M32&gt;$M$12,M32&gt;$M$13,M32&gt;$M$14,M32&gt;$M$15,M32&gt;$M$16,M32&gt;$M$17,M32&gt;$M$18,M32&gt;$M$19,M32&gt;$M$20,M32&gt;$M$21,M32&gt;$M$22,M32&gt;$M$23,M32&gt;$M$24,M32&gt;$M$25,M32&gt;$M$26,M32&gt;$M$27,M32&gt;$M$28,M32&gt;$M$29,M32&gt;$M$30,M32&gt;$M$31,M32&gt;$M$6,M32&gt;$M$33,M32&gt;$M$34,M32&gt;$M$35,M32&gt;$M$36,M32&gt;$M$37,M32&gt;$M$38,M32&gt;$M$39,M32&gt;$M$40),M32,0)</f>
        <v>0</v>
      </c>
    </row>
    <row r="33" spans="1:15" ht="15" customHeight="1" x14ac:dyDescent="0.3">
      <c r="A33" s="2"/>
      <c r="B33" s="126">
        <f>'Cutblock Information'!B33</f>
        <v>0</v>
      </c>
      <c r="C33" s="127">
        <f>'Cutblock Information'!J33</f>
        <v>0</v>
      </c>
      <c r="D33" s="42">
        <f>'Cutblock Information'!C33</f>
        <v>0</v>
      </c>
      <c r="E33" s="128" t="str">
        <f>'Cutblock Information'!H33</f>
        <v/>
      </c>
      <c r="F33" s="119" t="str">
        <f t="shared" si="1"/>
        <v/>
      </c>
      <c r="H33" s="130">
        <f t="shared" si="2"/>
        <v>0</v>
      </c>
      <c r="I33" s="130">
        <f t="shared" si="4"/>
        <v>0</v>
      </c>
      <c r="J33" s="131">
        <f>IF(D33="Immature",'Cutblock Information'!L33,0)</f>
        <v>0</v>
      </c>
      <c r="K33" s="131">
        <f>IF(D33="Mature",'Cutblock Information'!L33,0)</f>
        <v>0</v>
      </c>
      <c r="L33" s="132">
        <f>IF(D33="Immature",'Cutblock Information'!P33,0)</f>
        <v>0</v>
      </c>
      <c r="M33" s="132">
        <f>IF(D33="Mature",'Cutblock Information'!P33,0)</f>
        <v>0</v>
      </c>
      <c r="N33" s="132">
        <f>IF(AND(L33&gt;0,L33&gt;$L$7,L33&gt;$L$8,L33&gt;$L$9,L33&gt;$L$10,L33&gt;$L$11,L33&gt;$L$12,L33&gt;$L$13,L33&gt;$L$14,L33&gt;$L$15,L33&gt;$L$16,L33&gt;$L$17,L33&gt;$L$18,L33&gt;$L$19,L33&gt;$L$20,L33&gt;$L$21,L33&gt;$L$22,L33&gt;$L$23,L33&gt;$L$24,L33&gt;$L$25,L33&gt;$L$26,L33&gt;$L$27,L33&gt;$L$28,L33&gt;$L$29,L33&gt;$L$30,L33&gt;$L$31,L33&gt;$L$32,L33&gt;$L$6,L33&gt;$L$34,L33&gt;$L$35,L33&gt;$L$36,L33&gt;$L$37,L33&gt;$L$38,L33&gt;$L$39,L33&gt;$L$40),L33,0)</f>
        <v>0</v>
      </c>
      <c r="O33" s="132">
        <f>IF(AND(M33&gt;0,M33&gt;$M$7,M33&gt;$M$8,M33&gt;$M$9,M33&gt;$M$10,M33&gt;$M$11,M33&gt;$M$12,M33&gt;$M$13,M33&gt;$M$14,M33&gt;$M$15,M33&gt;$M$16,M33&gt;$M$17,M33&gt;$M$18,M33&gt;$M$19,M33&gt;$M$20,M33&gt;$M$21,M33&gt;$M$22,M33&gt;$M$23,M33&gt;$M$24,M33&gt;$M$25,M33&gt;$M$26,M33&gt;$M$27,M33&gt;$M$28,M33&gt;$M$29,M33&gt;$M$30,M33&gt;$M$31,M33&gt;$M$32,M33&gt;$M$6,M33&gt;$M$34,M33&gt;$M$35,M33&gt;$M$36,M33&gt;$M$37,M33&gt;$M$38,M33&gt;$M$39,M33&gt;$M$40),M33,0)</f>
        <v>0</v>
      </c>
    </row>
    <row r="34" spans="1:15" ht="15" customHeight="1" x14ac:dyDescent="0.3">
      <c r="A34" s="2"/>
      <c r="B34" s="126">
        <f>'Cutblock Information'!B34</f>
        <v>0</v>
      </c>
      <c r="C34" s="127">
        <f>'Cutblock Information'!J34</f>
        <v>0</v>
      </c>
      <c r="D34" s="42">
        <f>'Cutblock Information'!C34</f>
        <v>0</v>
      </c>
      <c r="E34" s="128" t="str">
        <f>'Cutblock Information'!H34</f>
        <v/>
      </c>
      <c r="F34" s="119" t="str">
        <f t="shared" si="1"/>
        <v/>
      </c>
      <c r="H34" s="130">
        <f t="shared" si="2"/>
        <v>0</v>
      </c>
      <c r="I34" s="130">
        <f t="shared" si="4"/>
        <v>0</v>
      </c>
      <c r="J34" s="131">
        <f>IF(D34="Immature",'Cutblock Information'!L34,0)</f>
        <v>0</v>
      </c>
      <c r="K34" s="131">
        <f>IF(D34="Mature",'Cutblock Information'!L34,0)</f>
        <v>0</v>
      </c>
      <c r="L34" s="132">
        <f>IF(D34="Immature",'Cutblock Information'!P34,0)</f>
        <v>0</v>
      </c>
      <c r="M34" s="132">
        <f>IF(D34="Mature",'Cutblock Information'!P34,0)</f>
        <v>0</v>
      </c>
      <c r="N34" s="132">
        <f>IF(AND(L34&gt;0,L34&gt;$L$7,L34&gt;$L$8,L34&gt;$L$9,L34&gt;$L$10,L34&gt;$L$11,L34&gt;$L$12,L34&gt;$L$13,L34&gt;$L$14,L34&gt;$L$15,L34&gt;$L$16,L34&gt;$L$17,L34&gt;$L$18,L34&gt;$L$19,L34&gt;$L$20,L34&gt;$L$21,L34&gt;$L$22,L34&gt;$L$23,L34&gt;$L$24,L34&gt;$L$25,L34&gt;$L$26,L34&gt;$L$27,L34&gt;$L$28,L34&gt;$L$29,L34&gt;$L$30,L34&gt;$L$31,L34&gt;$L$32,L34&gt;$L$33,L34&gt;$L$6,L34&gt;$L$35,L34&gt;$L$36,L34&gt;$L$37,L34&gt;$L$38,L34&gt;$L$39,L34&gt;$L$40),L34,0)</f>
        <v>0</v>
      </c>
      <c r="O34" s="132">
        <f>IF(AND(M34&gt;0,M34&gt;$M$7,M34&gt;$M$8,M34&gt;$M$9,M34&gt;$M$10,M34&gt;$M$11,M34&gt;$M$12,M34&gt;$M$13,M34&gt;$M$14,M34&gt;$M$15,M34&gt;$M$16,M34&gt;$M$17,M34&gt;$M$18,M34&gt;$M$19,M34&gt;$M$20,M34&gt;$M$21,M34&gt;$M$22,M34&gt;$M$23,M34&gt;$M$24,M34&gt;$M$25,M34&gt;$M$26,M34&gt;$M$27,M34&gt;$M$28,M34&gt;$M$29,M34&gt;$M$30,M34&gt;$M$31,M34&gt;$M$32,M34&gt;$M$33,M34&gt;$M$6,M34&gt;$M$35,M34&gt;$M$36,M34&gt;$M$37,M34&gt;$M$38,M34&gt;$M$39,M34&gt;$M$40),M34,0)</f>
        <v>0</v>
      </c>
    </row>
    <row r="35" spans="1:15" ht="15" customHeight="1" x14ac:dyDescent="0.3">
      <c r="A35" s="2"/>
      <c r="B35" s="126">
        <f>'Cutblock Information'!B35</f>
        <v>0</v>
      </c>
      <c r="C35" s="127">
        <f>'Cutblock Information'!J35</f>
        <v>0</v>
      </c>
      <c r="D35" s="42">
        <f>'Cutblock Information'!C35</f>
        <v>0</v>
      </c>
      <c r="E35" s="128" t="str">
        <f>'Cutblock Information'!H35</f>
        <v/>
      </c>
      <c r="F35" s="119" t="str">
        <f t="shared" si="1"/>
        <v/>
      </c>
      <c r="H35" s="130">
        <f t="shared" si="2"/>
        <v>0</v>
      </c>
      <c r="I35" s="130">
        <f t="shared" si="4"/>
        <v>0</v>
      </c>
      <c r="J35" s="131">
        <f>IF(D35="Immature",'Cutblock Information'!L35,0)</f>
        <v>0</v>
      </c>
      <c r="K35" s="131">
        <f>IF(D35="Mature",'Cutblock Information'!L35,0)</f>
        <v>0</v>
      </c>
      <c r="L35" s="132">
        <f>IF(D35="Immature",'Cutblock Information'!P35,0)</f>
        <v>0</v>
      </c>
      <c r="M35" s="132">
        <f>IF(D35="Mature",'Cutblock Information'!P35,0)</f>
        <v>0</v>
      </c>
      <c r="N35" s="132">
        <f>IF(AND(L35&gt;0,L35&gt;$L$7,L35&gt;$L$8,L35&gt;$L$9,L35&gt;$L$10,L35&gt;$L$11,L35&gt;$L$12,L35&gt;$L$13,L35&gt;$L$14,L35&gt;$L$15,L35&gt;$L$16,L35&gt;$L$17,L35&gt;$L$18,L35&gt;$L$19,L35&gt;$L$20,L35&gt;$L$21,L35&gt;$L$22,L35&gt;$L$23,L35&gt;$L$24,L35&gt;$L$25,L35&gt;$L$26,L35&gt;$L$27,L35&gt;$L$28,L35&gt;$L$29,L35&gt;$L$30,L35&gt;$L$31,L35&gt;$L$32,L35&gt;$L$33,L35&gt;$L$34,L35&gt;$L$6,L35&gt;$L$36,L35&gt;$L$37,L35&gt;$L$38,L35&gt;$L$39,L35&gt;$L$40),L35,0)</f>
        <v>0</v>
      </c>
      <c r="O35" s="132">
        <f>IF(AND(M35&gt;0,M35&gt;$M$7,M35&gt;$M$8,M35&gt;$M$9,M35&gt;$M$10,M35&gt;$M$11,M35&gt;$M$12,M35&gt;$M$13,M35&gt;$M$14,M35&gt;$M$15,M35&gt;$M$16,M35&gt;$M$17,M35&gt;$M$18,M35&gt;$M$19,M35&gt;$M$20,M35&gt;$M$21,M35&gt;$M$22,M35&gt;$M$23,M35&gt;$M$24,M35&gt;$M$25,M35&gt;$M$26,M35&gt;$M$27,M35&gt;$M$28,M35&gt;$M$29,M35&gt;$M$30,M35&gt;$M$31,M35&gt;$M$32,M35&gt;$M$33,M35&gt;$M$34,M35&gt;$M$6,M35&gt;$M$36,M35&gt;$M$37,M35&gt;$M$38,M35&gt;$M$39,M35&gt;$M$40),M35,0)</f>
        <v>0</v>
      </c>
    </row>
    <row r="36" spans="1:15" ht="15" customHeight="1" x14ac:dyDescent="0.3">
      <c r="A36" s="2"/>
      <c r="B36" s="126">
        <f>'Cutblock Information'!B36</f>
        <v>0</v>
      </c>
      <c r="C36" s="127">
        <f>'Cutblock Information'!J36</f>
        <v>0</v>
      </c>
      <c r="D36" s="42">
        <f>'Cutblock Information'!C36</f>
        <v>0</v>
      </c>
      <c r="E36" s="128" t="str">
        <f>'Cutblock Information'!H36</f>
        <v/>
      </c>
      <c r="F36" s="119" t="str">
        <f t="shared" si="1"/>
        <v/>
      </c>
      <c r="H36" s="130">
        <f t="shared" si="2"/>
        <v>0</v>
      </c>
      <c r="I36" s="130">
        <f t="shared" si="4"/>
        <v>0</v>
      </c>
      <c r="J36" s="131">
        <f>IF(D36="Immature",'Cutblock Information'!L36,0)</f>
        <v>0</v>
      </c>
      <c r="K36" s="131">
        <f>IF(D36="Mature",'Cutblock Information'!L36,0)</f>
        <v>0</v>
      </c>
      <c r="L36" s="132">
        <f>IF(D36="Immature",'Cutblock Information'!P36,0)</f>
        <v>0</v>
      </c>
      <c r="M36" s="132">
        <f>IF(D36="Mature",'Cutblock Information'!P36,0)</f>
        <v>0</v>
      </c>
      <c r="N36" s="132">
        <f>IF(AND(L36&gt;0,L36&gt;$L$7,L36&gt;$L$8,L36&gt;$L$9,L36&gt;$L$10,L36&gt;$L$11,L36&gt;$L$12,L36&gt;$L$13,L36&gt;$L$14,L36&gt;$L$15,L36&gt;$L$16,L36&gt;$L$17,L36&gt;$L$18,L36&gt;$L$19,L36&gt;$L$20,L36&gt;$L$21,L36&gt;$L$22,L36&gt;$L$23,L36&gt;$L$24,L36&gt;$L$25,L36&gt;$L$26,L36&gt;$L$27,L36&gt;$L$28,L36&gt;$L$29,L36&gt;$L$30,L36&gt;$L$31,L36&gt;$L$32,L36&gt;$L$33,L36&gt;$L$34,L36&gt;$L$35,L36&gt;$L$6,L36&gt;$L$37,L36&gt;$L$38,L36&gt;$L$39,L36&gt;$L$40),L36,0)</f>
        <v>0</v>
      </c>
      <c r="O36" s="132">
        <f>IF(AND(M36&gt;0,M36&gt;$M$7,M36&gt;$M$8,M36&gt;$M$9,M36&gt;$M$10,M36&gt;$M$11,M36&gt;$M$12,M36&gt;$M$13,M36&gt;$M$14,M36&gt;$M$15,M36&gt;$M$16,M36&gt;$M$17,M36&gt;$M$18,M36&gt;$M$19,M36&gt;$M$20,M36&gt;$M$21,M36&gt;$M$22,M36&gt;$M$23,M36&gt;$M$24,M36&gt;$M$25,M36&gt;$M$26,M36&gt;$M$27,M36&gt;$M$28,M36&gt;$M$29,M36&gt;$M$30,M36&gt;$M$31,M36&gt;$M$32,M36&gt;$M$33,M36&gt;$M$34,M36&gt;$M$35,M36&gt;$M$6,M36&gt;$M$37,M36&gt;$M$38,M36&gt;$M$39,M36&gt;$M$40),M36,0)</f>
        <v>0</v>
      </c>
    </row>
    <row r="37" spans="1:15" ht="15" customHeight="1" x14ac:dyDescent="0.3">
      <c r="A37" s="2"/>
      <c r="B37" s="126">
        <f>'Cutblock Information'!B37</f>
        <v>0</v>
      </c>
      <c r="C37" s="127">
        <f>'Cutblock Information'!J37</f>
        <v>0</v>
      </c>
      <c r="D37" s="42">
        <f>'Cutblock Information'!C37</f>
        <v>0</v>
      </c>
      <c r="E37" s="128" t="str">
        <f>'Cutblock Information'!H37</f>
        <v/>
      </c>
      <c r="F37" s="119" t="str">
        <f t="shared" si="1"/>
        <v/>
      </c>
      <c r="H37" s="130">
        <f t="shared" si="2"/>
        <v>0</v>
      </c>
      <c r="I37" s="130">
        <f t="shared" si="4"/>
        <v>0</v>
      </c>
      <c r="J37" s="131">
        <f>IF(D37="Immature",'Cutblock Information'!L37,0)</f>
        <v>0</v>
      </c>
      <c r="K37" s="131">
        <f>IF(D37="Mature",'Cutblock Information'!L37,0)</f>
        <v>0</v>
      </c>
      <c r="L37" s="132">
        <f>IF(D37="Immature",'Cutblock Information'!P37,0)</f>
        <v>0</v>
      </c>
      <c r="M37" s="132">
        <f>IF(D37="Mature",'Cutblock Information'!P37,0)</f>
        <v>0</v>
      </c>
      <c r="N37" s="132">
        <f>IF(AND(L37&gt;0,L37&gt;$L$7,L37&gt;$L$8,L37&gt;$L$9,L37&gt;$L$10,L37&gt;$L$11,L37&gt;$L$12,L37&gt;$L$13,L37&gt;$L$14,L37&gt;$L$15,L37&gt;$L$16,L37&gt;$L$17,L37&gt;$L$18,L37&gt;$L$19,L37&gt;$L$20,L37&gt;$L$21,L37&gt;$L$22,L37&gt;$L$23,L37&gt;$L$24,L37&gt;$L$25,L37&gt;$L$26,L37&gt;$L$27,L37&gt;$L$28,L37&gt;$L$29,L37&gt;$L$30,L37&gt;$L$31,L37&gt;$L$32,L37&gt;$L$33,L37&gt;$L$34,L37&gt;$L$35,L37&gt;$L$36,L37&gt;$L$6,L37&gt;$L$38,L37&gt;$L$39,L37&gt;$L$40),L37,0)</f>
        <v>0</v>
      </c>
      <c r="O37" s="132">
        <f>IF(AND(M37&gt;0,M37&gt;$M$7,M37&gt;$M$8,M37&gt;$M$9,M37&gt;$M$10,M37&gt;$M$11,M37&gt;$M$12,M37&gt;$M$13,M37&gt;$M$14,M37&gt;$M$15,M37&gt;$M$16,M37&gt;$M$17,M37&gt;$M$18,M37&gt;$M$19,M37&gt;$M$20,M37&gt;$M$21,M37&gt;$M$22,M37&gt;$M$23,M37&gt;$M$24,M37&gt;$M$25,M37&gt;$M$26,M37&gt;$M$27,M37&gt;$M$28,M37&gt;$M$29,M37&gt;$M$30,M37&gt;$M$31,M37&gt;$M$32,M37&gt;$M$33,M37&gt;$M$34,M37&gt;$M$35,M37&gt;$M$36,M37&gt;$M$6,M37&gt;$M$38,M37&gt;$M$39,M37&gt;$M$40),M37,0)</f>
        <v>0</v>
      </c>
    </row>
    <row r="38" spans="1:15" ht="15" customHeight="1" x14ac:dyDescent="0.3">
      <c r="A38" s="2"/>
      <c r="B38" s="126">
        <f>'Cutblock Information'!B38</f>
        <v>0</v>
      </c>
      <c r="C38" s="127">
        <f>'Cutblock Information'!J38</f>
        <v>0</v>
      </c>
      <c r="D38" s="42">
        <f>'Cutblock Information'!C38</f>
        <v>0</v>
      </c>
      <c r="E38" s="128" t="str">
        <f>'Cutblock Information'!H38</f>
        <v/>
      </c>
      <c r="F38" s="119" t="str">
        <f t="shared" si="1"/>
        <v/>
      </c>
      <c r="H38" s="130">
        <f t="shared" si="2"/>
        <v>0</v>
      </c>
      <c r="I38" s="130">
        <f t="shared" si="4"/>
        <v>0</v>
      </c>
      <c r="J38" s="131">
        <f>IF(D38="Immature",'Cutblock Information'!L38,0)</f>
        <v>0</v>
      </c>
      <c r="K38" s="131">
        <f>IF(D38="Mature",'Cutblock Information'!L38,0)</f>
        <v>0</v>
      </c>
      <c r="L38" s="132">
        <f>IF(D38="Immature",'Cutblock Information'!P38,0)</f>
        <v>0</v>
      </c>
      <c r="M38" s="132">
        <f>IF(D38="Mature",'Cutblock Information'!P38,0)</f>
        <v>0</v>
      </c>
      <c r="N38" s="132">
        <f>IF(AND(L38&gt;0,L38&gt;$L$7,L38&gt;$L$8,L38&gt;$L$9,L38&gt;$L$10,L38&gt;$L$11,L38&gt;$L$12,L38&gt;$L$13,L38&gt;$L$14,L38&gt;$L$15,L38&gt;$L$16,L38&gt;$L$17,L38&gt;$L$18,L38&gt;$L$19,L38&gt;$L$20,L38&gt;$L$21,L38&gt;$L$22,L38&gt;$L$23,L38&gt;$L$24,L38&gt;$L$25,L38&gt;$L$26,L38&gt;$L$27,L38&gt;$L$28,L38&gt;$L$29,L38&gt;$L$30,L38&gt;$L$31,L38&gt;$L$32,L38&gt;$L$33,L38&gt;$L$34,L38&gt;$L$35,L38&gt;$L$36,L38&gt;$L$37,L38&gt;$L$6,L38&gt;$L$39,L38&gt;$L$40),L38,0)</f>
        <v>0</v>
      </c>
      <c r="O38" s="132">
        <f>IF(AND(M38&gt;0,M38&gt;$M$7,M38&gt;$M$8,M38&gt;$M$9,M38&gt;$M$10,M38&gt;$M$11,M38&gt;$M$12,M38&gt;$M$13,M38&gt;$M$14,M38&gt;$M$15,M38&gt;$M$16,M38&gt;$M$17,M38&gt;$M$18,M38&gt;$M$19,M38&gt;$M$20,M38&gt;$M$21,M38&gt;$M$22,M38&gt;$M$23,M38&gt;$M$24,M38&gt;$M$25,M38&gt;$M$26,M38&gt;$M$27,M38&gt;$M$28,M38&gt;$M$29,M38&gt;$M$30,M38&gt;$M$31,M38&gt;$M$32,M38&gt;$M$33,M38&gt;$M$34,M38&gt;$M$35,M38&gt;$M$36,M38&gt;$M$37,M38&gt;$M$6,M38&gt;$M$39,M38&gt;$M$40),M38,0)</f>
        <v>0</v>
      </c>
    </row>
    <row r="39" spans="1:15" ht="15" customHeight="1" x14ac:dyDescent="0.3">
      <c r="A39" s="2"/>
      <c r="B39" s="126">
        <f>'Cutblock Information'!B39</f>
        <v>0</v>
      </c>
      <c r="C39" s="127">
        <f>'Cutblock Information'!J39</f>
        <v>0</v>
      </c>
      <c r="D39" s="42">
        <f>'Cutblock Information'!C39</f>
        <v>0</v>
      </c>
      <c r="E39" s="128" t="str">
        <f>'Cutblock Information'!H39</f>
        <v/>
      </c>
      <c r="F39" s="119" t="str">
        <f t="shared" si="1"/>
        <v/>
      </c>
      <c r="H39" s="130">
        <f t="shared" si="2"/>
        <v>0</v>
      </c>
      <c r="I39" s="130">
        <f t="shared" si="4"/>
        <v>0</v>
      </c>
      <c r="J39" s="131">
        <f>IF(D39="Immature",'Cutblock Information'!L39,0)</f>
        <v>0</v>
      </c>
      <c r="K39" s="131">
        <f>IF(D39="Mature",'Cutblock Information'!L39,0)</f>
        <v>0</v>
      </c>
      <c r="L39" s="132">
        <f>IF(D39="Immature",'Cutblock Information'!P39,0)</f>
        <v>0</v>
      </c>
      <c r="M39" s="132">
        <f>IF(D39="Mature",'Cutblock Information'!P39,0)</f>
        <v>0</v>
      </c>
      <c r="N39" s="132">
        <f>IF(AND(L39&gt;0,L39&gt;$L$7,L39&gt;$L$8,L39&gt;$L$9,L39&gt;$L$10,L39&gt;$L$11,L39&gt;$L$12,L39&gt;$L$13,L39&gt;$L$14,L39&gt;$L$15,L39&gt;$L$16,L39&gt;$L$17,L39&gt;$L$18,L39&gt;$L$19,L39&gt;$L$20,L39&gt;$L$21,L39&gt;$L$22,L39&gt;$L$23,L39&gt;$L$24,L39&gt;$L$25,L39&gt;$L$26,L39&gt;$L$27,L39&gt;$L$28,L39&gt;$L$29,L39&gt;$L$30,L39&gt;$L$31,L39&gt;$L$32,L39&gt;$L$33,L39&gt;$L$34,L39&gt;$L$35,L39&gt;$L$36,L39&gt;$L$37,L39&gt;$L$38,L39&gt;$L$6,L39&gt;$L$40),L39,0)</f>
        <v>0</v>
      </c>
      <c r="O39" s="132">
        <f>IF(AND(M39&gt;0,M39&gt;$M$7,M39&gt;$M$8,M39&gt;$M$9,M39&gt;$M$10,M39&gt;$M$11,M39&gt;$M$12,M39&gt;$M$13,M39&gt;$M$14,M39&gt;$M$15,M39&gt;$M$16,M39&gt;$M$17,M39&gt;$M$18,M39&gt;$M$19,M39&gt;$M$20,M39&gt;$M$21,M39&gt;$M$22,M39&gt;$M$23,M39&gt;$M$24,M39&gt;$M$25,M39&gt;$M$26,M39&gt;$M$27,M39&gt;$M$28,M39&gt;$M$29,M39&gt;$M$30,M39&gt;$M$31,M39&gt;$M$32,M39&gt;$M$33,M39&gt;$M$34,M39&gt;$M$35,M39&gt;$M$36,M39&gt;$M$37,M39&gt;$M$38,M39&gt;$M$6,M39&gt;$M$40),M39,0)</f>
        <v>0</v>
      </c>
    </row>
    <row r="40" spans="1:15" ht="15" customHeight="1" x14ac:dyDescent="0.3">
      <c r="A40" s="2"/>
      <c r="B40" s="126">
        <f>'Cutblock Information'!B40</f>
        <v>0</v>
      </c>
      <c r="C40" s="127">
        <f>'Cutblock Information'!J40</f>
        <v>0</v>
      </c>
      <c r="D40" s="42">
        <f>'Cutblock Information'!C40</f>
        <v>0</v>
      </c>
      <c r="E40" s="128" t="str">
        <f>'Cutblock Information'!H40</f>
        <v/>
      </c>
      <c r="F40" s="119" t="str">
        <f t="shared" si="1"/>
        <v/>
      </c>
      <c r="H40" s="130">
        <f t="shared" si="2"/>
        <v>0</v>
      </c>
      <c r="I40" s="130">
        <f t="shared" si="4"/>
        <v>0</v>
      </c>
      <c r="J40" s="131">
        <f>IF(D40="Immature",'Cutblock Information'!L40,0)</f>
        <v>0</v>
      </c>
      <c r="K40" s="131">
        <f>IF(D40="Mature",'Cutblock Information'!L40,0)</f>
        <v>0</v>
      </c>
      <c r="L40" s="132">
        <f>IF(D40="Immature",'Cutblock Information'!P40,0)</f>
        <v>0</v>
      </c>
      <c r="M40" s="132">
        <f>IF(D40="Mature",'Cutblock Information'!P40,0)</f>
        <v>0</v>
      </c>
      <c r="N40" s="132">
        <f>IF(AND(L40&gt;0,L40&gt;$L$7,L40&gt;$L$8,L40&gt;$L$9,L40&gt;$L$10,L40&gt;$L$11,L40&gt;$L$12,L40&gt;$L$13,L40&gt;$L$14,L40&gt;$L$15,L40&gt;$L$16,L40&gt;$L$17,L40&gt;$L$18,L40&gt;$L$19,L40&gt;$L$20,L40&gt;$L$21,L40&gt;$L$22,L40&gt;$L$23,L40&gt;$L$24,L40&gt;$L$25,L40&gt;$L$26,L40&gt;$L$27,L40&gt;$L$28,L40&gt;$L$29,L40&gt;$L$30,L40&gt;$L$31,L40&gt;$L$32,L40&gt;$L$33,L40&gt;$L$34,L40&gt;$L$35,L40&gt;$L$36,L40&gt;$L$37,L40&gt;$L$38,L40&gt;$L$39,L40&gt;$L$6),L40,0)</f>
        <v>0</v>
      </c>
      <c r="O40" s="132">
        <f>IF(AND(M40&gt;0,M40&gt;$M$7,M40&gt;$M$8,M40&gt;$M$9,M40&gt;$M$10,M40&gt;$M$11,M40&gt;$M$12,M40&gt;$M$13,M40&gt;$M$14,M40&gt;$M$15,M40&gt;$M$16,M40&gt;$M$17,M40&gt;$M$18,M40&gt;$M$19,M40&gt;$M$20,M40&gt;$M$21,M40&gt;$M$22,M40&gt;$M$23,M40&gt;$M$24,M40&gt;$M$25,M40&gt;$M$26,M40&gt;$M$27,M40&gt;$M$28,M40&gt;$M$29,M40&gt;$M$30,M40&gt;$M$31,M40&gt;$M$32,M40&gt;$M$33,M40&gt;$M$34,M40&gt;$M$35,M40&gt;$M$36,M40&gt;$M$37,M40&gt;$M$38,M40&gt;$M$39,M40&gt;$M$6),M40,0)</f>
        <v>0</v>
      </c>
    </row>
    <row r="41" spans="1:15" ht="15" customHeight="1" thickBot="1" x14ac:dyDescent="0.35">
      <c r="B41" s="110" t="s">
        <v>15</v>
      </c>
      <c r="C41" s="113">
        <f>SUM(C6:C40)</f>
        <v>0</v>
      </c>
      <c r="D41" s="112" t="s">
        <v>5</v>
      </c>
      <c r="E41" s="134" t="s">
        <v>5</v>
      </c>
      <c r="F41" s="135">
        <f>SUM(F6:F40)</f>
        <v>0</v>
      </c>
      <c r="H41" s="136">
        <f t="shared" ref="H41:O41" si="5">SUM(H6:H40)</f>
        <v>0</v>
      </c>
      <c r="I41" s="136">
        <f t="shared" si="5"/>
        <v>0</v>
      </c>
      <c r="J41" s="137">
        <f t="shared" si="5"/>
        <v>0</v>
      </c>
      <c r="K41" s="137">
        <f t="shared" si="5"/>
        <v>0</v>
      </c>
      <c r="L41" s="138">
        <f t="shared" si="5"/>
        <v>0</v>
      </c>
      <c r="M41" s="138">
        <f t="shared" si="5"/>
        <v>0</v>
      </c>
      <c r="N41" s="137">
        <f t="shared" si="5"/>
        <v>0</v>
      </c>
      <c r="O41" s="137">
        <f t="shared" si="5"/>
        <v>0</v>
      </c>
    </row>
    <row r="42" spans="1:15" x14ac:dyDescent="0.3">
      <c r="H42" s="139"/>
      <c r="I42" s="139"/>
      <c r="J42" s="139"/>
      <c r="K42" s="139"/>
      <c r="L42" s="139"/>
      <c r="M42" s="139"/>
      <c r="N42" s="140">
        <f>MAX(L6:L40)</f>
        <v>0</v>
      </c>
      <c r="O42" s="141">
        <f>MAX(M6:M40)</f>
        <v>0</v>
      </c>
    </row>
    <row r="43" spans="1:15" ht="15" thickBot="1" x14ac:dyDescent="0.35">
      <c r="B43" s="43"/>
      <c r="C43" s="48"/>
      <c r="D43" s="43"/>
      <c r="E43" s="142"/>
      <c r="F43" s="133"/>
      <c r="M43" s="1"/>
    </row>
    <row r="44" spans="1:15" ht="16.2" x14ac:dyDescent="0.3">
      <c r="B44" s="326" t="s">
        <v>189</v>
      </c>
      <c r="C44" s="327"/>
      <c r="D44" s="328"/>
      <c r="E44" s="143">
        <f>H41</f>
        <v>0</v>
      </c>
      <c r="F44" s="2"/>
      <c r="M44" s="1"/>
    </row>
    <row r="45" spans="1:15" ht="16.8" thickBot="1" x14ac:dyDescent="0.35">
      <c r="B45" s="322" t="s">
        <v>190</v>
      </c>
      <c r="C45" s="323"/>
      <c r="D45" s="324"/>
      <c r="E45" s="120">
        <f>I41</f>
        <v>0</v>
      </c>
      <c r="F45" s="2"/>
      <c r="M45" s="1"/>
    </row>
    <row r="46" spans="1:15" x14ac:dyDescent="0.3">
      <c r="B46" s="326" t="s">
        <v>87</v>
      </c>
      <c r="C46" s="327"/>
      <c r="D46" s="328"/>
      <c r="E46" s="144">
        <f>IF(E44&gt;0,E44/F41,0)</f>
        <v>0</v>
      </c>
      <c r="M46" s="1"/>
    </row>
    <row r="47" spans="1:15" ht="15" thickBot="1" x14ac:dyDescent="0.35">
      <c r="B47" s="319" t="s">
        <v>88</v>
      </c>
      <c r="C47" s="320"/>
      <c r="D47" s="321"/>
      <c r="E47" s="147">
        <f>IF(E45&gt;0,E45/F41,0)</f>
        <v>0</v>
      </c>
      <c r="M47" s="1"/>
    </row>
    <row r="48" spans="1:15" x14ac:dyDescent="0.3">
      <c r="M48" s="1"/>
    </row>
    <row r="49" s="1" customFormat="1" x14ac:dyDescent="0.3"/>
    <row r="50" s="1" customFormat="1" x14ac:dyDescent="0.3"/>
    <row r="51" s="1" customFormat="1" x14ac:dyDescent="0.3"/>
    <row r="52" s="1" customFormat="1" x14ac:dyDescent="0.3"/>
    <row r="53" s="1" customFormat="1" x14ac:dyDescent="0.3"/>
    <row r="54" s="1" customFormat="1" x14ac:dyDescent="0.3"/>
    <row r="55" s="1" customFormat="1" x14ac:dyDescent="0.3"/>
    <row r="56" s="1" customFormat="1" x14ac:dyDescent="0.3"/>
    <row r="57" s="1" customFormat="1" x14ac:dyDescent="0.3"/>
    <row r="58" s="1" customFormat="1" x14ac:dyDescent="0.3"/>
    <row r="59" s="1" customFormat="1" x14ac:dyDescent="0.3"/>
    <row r="60" s="1" customFormat="1" x14ac:dyDescent="0.3"/>
    <row r="61" s="1" customFormat="1" x14ac:dyDescent="0.3"/>
    <row r="62" s="1" customFormat="1" x14ac:dyDescent="0.3"/>
    <row r="63" s="1" customFormat="1" x14ac:dyDescent="0.3"/>
    <row r="64" s="1" customFormat="1" x14ac:dyDescent="0.3"/>
    <row r="65" s="1" customFormat="1" x14ac:dyDescent="0.3"/>
    <row r="66" s="1" customFormat="1" x14ac:dyDescent="0.3"/>
    <row r="67" s="1" customFormat="1" x14ac:dyDescent="0.3"/>
    <row r="68" s="1" customFormat="1" x14ac:dyDescent="0.3"/>
    <row r="69" s="1" customFormat="1" x14ac:dyDescent="0.3"/>
    <row r="70" s="1" customFormat="1" x14ac:dyDescent="0.3"/>
    <row r="71" s="1" customFormat="1" x14ac:dyDescent="0.3"/>
    <row r="72" s="1" customFormat="1" x14ac:dyDescent="0.3"/>
    <row r="73" s="1" customFormat="1" x14ac:dyDescent="0.3"/>
    <row r="74" s="1" customFormat="1" x14ac:dyDescent="0.3"/>
    <row r="75" s="1" customFormat="1" x14ac:dyDescent="0.3"/>
    <row r="76" s="1" customFormat="1" x14ac:dyDescent="0.3"/>
    <row r="77" s="1" customFormat="1" x14ac:dyDescent="0.3"/>
    <row r="78" s="1" customFormat="1" x14ac:dyDescent="0.3"/>
    <row r="79" s="1" customFormat="1" x14ac:dyDescent="0.3"/>
    <row r="80"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1" customFormat="1" x14ac:dyDescent="0.3"/>
    <row r="98" s="1" customFormat="1" x14ac:dyDescent="0.3"/>
    <row r="99" s="1" customFormat="1" x14ac:dyDescent="0.3"/>
    <row r="100" s="1" customFormat="1" x14ac:dyDescent="0.3"/>
    <row r="101" s="1" customFormat="1" x14ac:dyDescent="0.3"/>
    <row r="102" s="1" customFormat="1" x14ac:dyDescent="0.3"/>
    <row r="103" s="1" customFormat="1" x14ac:dyDescent="0.3"/>
    <row r="104" s="1" customFormat="1" x14ac:dyDescent="0.3"/>
    <row r="105" s="1" customFormat="1" x14ac:dyDescent="0.3"/>
    <row r="106" s="1" customFormat="1" x14ac:dyDescent="0.3"/>
    <row r="107" s="1" customFormat="1" x14ac:dyDescent="0.3"/>
    <row r="108" s="1" customFormat="1" x14ac:dyDescent="0.3"/>
    <row r="109" s="1" customFormat="1" x14ac:dyDescent="0.3"/>
    <row r="110" s="1" customFormat="1" x14ac:dyDescent="0.3"/>
    <row r="111" s="1" customFormat="1" x14ac:dyDescent="0.3"/>
    <row r="112" s="1" customFormat="1" x14ac:dyDescent="0.3"/>
    <row r="113" s="1" customFormat="1" x14ac:dyDescent="0.3"/>
    <row r="114" s="1" customFormat="1" x14ac:dyDescent="0.3"/>
    <row r="115" s="1" customFormat="1" x14ac:dyDescent="0.3"/>
    <row r="116" s="1" customFormat="1" x14ac:dyDescent="0.3"/>
    <row r="117" s="1" customFormat="1" x14ac:dyDescent="0.3"/>
    <row r="118" s="1" customFormat="1" x14ac:dyDescent="0.3"/>
    <row r="119" s="1" customFormat="1" x14ac:dyDescent="0.3"/>
    <row r="120" s="1" customFormat="1" x14ac:dyDescent="0.3"/>
    <row r="121" s="1" customFormat="1" x14ac:dyDescent="0.3"/>
    <row r="122" s="1" customFormat="1" x14ac:dyDescent="0.3"/>
    <row r="123" s="1" customFormat="1" x14ac:dyDescent="0.3"/>
    <row r="124" s="1" customFormat="1" x14ac:dyDescent="0.3"/>
    <row r="125" s="1" customFormat="1" x14ac:dyDescent="0.3"/>
    <row r="126" s="1" customFormat="1" x14ac:dyDescent="0.3"/>
    <row r="127" s="1" customFormat="1" x14ac:dyDescent="0.3"/>
    <row r="128" s="1" customFormat="1" x14ac:dyDescent="0.3"/>
    <row r="129" s="1" customFormat="1" x14ac:dyDescent="0.3"/>
    <row r="130" s="1" customFormat="1" x14ac:dyDescent="0.3"/>
    <row r="131" s="1" customFormat="1" x14ac:dyDescent="0.3"/>
    <row r="132" s="1" customFormat="1" x14ac:dyDescent="0.3"/>
    <row r="133" s="1" customFormat="1" x14ac:dyDescent="0.3"/>
    <row r="134" s="1" customFormat="1" x14ac:dyDescent="0.3"/>
    <row r="135" s="1" customFormat="1" x14ac:dyDescent="0.3"/>
    <row r="136" s="1" customFormat="1" x14ac:dyDescent="0.3"/>
    <row r="137" s="1" customFormat="1" x14ac:dyDescent="0.3"/>
    <row r="138" s="1" customFormat="1" x14ac:dyDescent="0.3"/>
    <row r="139" s="1" customFormat="1" x14ac:dyDescent="0.3"/>
    <row r="140" s="1" customFormat="1" x14ac:dyDescent="0.3"/>
    <row r="141" s="1" customFormat="1" x14ac:dyDescent="0.3"/>
    <row r="142" s="1" customFormat="1" x14ac:dyDescent="0.3"/>
    <row r="143" s="1" customFormat="1" x14ac:dyDescent="0.3"/>
    <row r="144" s="1" customFormat="1" x14ac:dyDescent="0.3"/>
    <row r="145" s="1" customFormat="1" x14ac:dyDescent="0.3"/>
    <row r="146" s="1" customFormat="1" x14ac:dyDescent="0.3"/>
    <row r="147" s="1" customFormat="1" x14ac:dyDescent="0.3"/>
    <row r="148" s="1" customFormat="1" x14ac:dyDescent="0.3"/>
    <row r="149" s="1" customFormat="1" x14ac:dyDescent="0.3"/>
    <row r="150" s="1" customFormat="1" x14ac:dyDescent="0.3"/>
    <row r="151" s="1" customFormat="1" x14ac:dyDescent="0.3"/>
    <row r="152" s="1" customFormat="1" x14ac:dyDescent="0.3"/>
    <row r="153" s="1" customFormat="1" x14ac:dyDescent="0.3"/>
    <row r="154" s="1" customFormat="1" x14ac:dyDescent="0.3"/>
    <row r="155" s="1" customFormat="1" x14ac:dyDescent="0.3"/>
    <row r="156" s="1" customFormat="1" x14ac:dyDescent="0.3"/>
    <row r="157" s="1" customFormat="1" x14ac:dyDescent="0.3"/>
    <row r="158" s="1" customFormat="1" x14ac:dyDescent="0.3"/>
    <row r="159" s="1" customFormat="1" x14ac:dyDescent="0.3"/>
    <row r="160" s="1" customFormat="1" x14ac:dyDescent="0.3"/>
    <row r="161" s="1" customFormat="1" x14ac:dyDescent="0.3"/>
    <row r="162" s="1" customFormat="1" x14ac:dyDescent="0.3"/>
    <row r="163" s="1" customFormat="1" x14ac:dyDescent="0.3"/>
    <row r="164" s="1" customFormat="1" x14ac:dyDescent="0.3"/>
    <row r="165" s="1" customFormat="1" x14ac:dyDescent="0.3"/>
    <row r="166" s="1" customFormat="1" x14ac:dyDescent="0.3"/>
    <row r="167" s="1" customFormat="1" x14ac:dyDescent="0.3"/>
    <row r="168" s="1" customFormat="1" x14ac:dyDescent="0.3"/>
    <row r="169" s="1" customFormat="1" x14ac:dyDescent="0.3"/>
    <row r="170" s="1" customFormat="1" x14ac:dyDescent="0.3"/>
    <row r="171" s="1" customFormat="1" x14ac:dyDescent="0.3"/>
    <row r="172" s="1" customFormat="1" x14ac:dyDescent="0.3"/>
    <row r="173" s="1" customFormat="1" x14ac:dyDescent="0.3"/>
    <row r="174" s="1" customFormat="1" x14ac:dyDescent="0.3"/>
    <row r="175" s="1" customFormat="1" x14ac:dyDescent="0.3"/>
    <row r="176" s="1" customFormat="1" x14ac:dyDescent="0.3"/>
    <row r="177" s="1" customFormat="1" x14ac:dyDescent="0.3"/>
    <row r="178" s="1" customFormat="1" x14ac:dyDescent="0.3"/>
    <row r="179" s="1" customFormat="1" x14ac:dyDescent="0.3"/>
    <row r="180" s="1" customFormat="1" x14ac:dyDescent="0.3"/>
    <row r="181" s="1" customFormat="1" x14ac:dyDescent="0.3"/>
    <row r="182" s="1" customFormat="1" x14ac:dyDescent="0.3"/>
    <row r="183" s="1" customFormat="1" x14ac:dyDescent="0.3"/>
    <row r="184" s="1" customFormat="1" x14ac:dyDescent="0.3"/>
    <row r="185" s="1" customFormat="1" x14ac:dyDescent="0.3"/>
    <row r="186" s="1" customFormat="1" x14ac:dyDescent="0.3"/>
    <row r="187" s="1" customFormat="1" x14ac:dyDescent="0.3"/>
    <row r="188" s="1" customFormat="1" x14ac:dyDescent="0.3"/>
    <row r="189" s="1" customFormat="1" x14ac:dyDescent="0.3"/>
    <row r="190" s="1" customFormat="1" x14ac:dyDescent="0.3"/>
    <row r="191" s="1" customFormat="1" x14ac:dyDescent="0.3"/>
    <row r="192" s="1" customFormat="1" x14ac:dyDescent="0.3"/>
    <row r="193" s="1" customFormat="1" x14ac:dyDescent="0.3"/>
    <row r="194" s="1" customFormat="1" x14ac:dyDescent="0.3"/>
    <row r="195" s="1" customFormat="1" x14ac:dyDescent="0.3"/>
    <row r="196" s="1" customFormat="1" x14ac:dyDescent="0.3"/>
    <row r="197" s="1" customFormat="1" x14ac:dyDescent="0.3"/>
    <row r="198" s="1" customFormat="1" x14ac:dyDescent="0.3"/>
    <row r="199" s="1" customFormat="1" x14ac:dyDescent="0.3"/>
    <row r="200" s="1" customFormat="1" x14ac:dyDescent="0.3"/>
    <row r="201" s="1" customFormat="1" x14ac:dyDescent="0.3"/>
    <row r="202" s="1" customFormat="1" x14ac:dyDescent="0.3"/>
    <row r="203" s="1" customFormat="1" x14ac:dyDescent="0.3"/>
    <row r="204" s="1" customFormat="1" x14ac:dyDescent="0.3"/>
    <row r="205" s="1" customFormat="1" x14ac:dyDescent="0.3"/>
    <row r="206" s="1" customFormat="1" x14ac:dyDescent="0.3"/>
    <row r="207" s="1" customFormat="1" x14ac:dyDescent="0.3"/>
    <row r="208" s="1" customFormat="1" x14ac:dyDescent="0.3"/>
    <row r="209" s="1" customFormat="1" x14ac:dyDescent="0.3"/>
    <row r="210" s="1" customFormat="1" x14ac:dyDescent="0.3"/>
    <row r="211" s="1" customFormat="1" x14ac:dyDescent="0.3"/>
    <row r="212" s="1" customFormat="1" x14ac:dyDescent="0.3"/>
    <row r="213" s="1" customFormat="1" x14ac:dyDescent="0.3"/>
    <row r="214" s="1" customFormat="1" x14ac:dyDescent="0.3"/>
    <row r="215" s="1" customFormat="1" x14ac:dyDescent="0.3"/>
    <row r="216" s="1" customFormat="1" x14ac:dyDescent="0.3"/>
    <row r="217" s="1" customFormat="1" x14ac:dyDescent="0.3"/>
    <row r="218" s="1" customFormat="1" x14ac:dyDescent="0.3"/>
    <row r="219" s="1" customFormat="1" x14ac:dyDescent="0.3"/>
    <row r="220" s="1" customFormat="1" x14ac:dyDescent="0.3"/>
    <row r="221" s="1" customFormat="1" x14ac:dyDescent="0.3"/>
    <row r="222" s="1" customFormat="1" x14ac:dyDescent="0.3"/>
    <row r="223" s="1" customFormat="1" x14ac:dyDescent="0.3"/>
    <row r="224" s="1" customFormat="1" x14ac:dyDescent="0.3"/>
    <row r="225" s="1" customFormat="1" x14ac:dyDescent="0.3"/>
    <row r="226" s="1" customFormat="1" x14ac:dyDescent="0.3"/>
    <row r="227" s="1" customFormat="1" x14ac:dyDescent="0.3"/>
    <row r="228" s="1" customFormat="1" x14ac:dyDescent="0.3"/>
    <row r="229" s="1" customFormat="1" x14ac:dyDescent="0.3"/>
    <row r="230" s="1" customFormat="1" x14ac:dyDescent="0.3"/>
    <row r="231" s="1" customFormat="1" x14ac:dyDescent="0.3"/>
    <row r="232" s="1" customFormat="1" x14ac:dyDescent="0.3"/>
    <row r="233" s="1" customFormat="1" x14ac:dyDescent="0.3"/>
    <row r="234" s="1" customFormat="1" x14ac:dyDescent="0.3"/>
    <row r="235" s="1" customFormat="1" x14ac:dyDescent="0.3"/>
    <row r="236" s="1" customFormat="1" x14ac:dyDescent="0.3"/>
    <row r="237" s="1" customFormat="1" x14ac:dyDescent="0.3"/>
    <row r="238" s="1" customFormat="1" x14ac:dyDescent="0.3"/>
    <row r="239" s="1" customFormat="1" x14ac:dyDescent="0.3"/>
    <row r="240" s="1" customFormat="1" x14ac:dyDescent="0.3"/>
    <row r="241" s="1" customFormat="1" x14ac:dyDescent="0.3"/>
    <row r="242" s="1" customFormat="1" x14ac:dyDescent="0.3"/>
    <row r="243" s="1" customFormat="1" x14ac:dyDescent="0.3"/>
    <row r="244" s="1" customFormat="1" x14ac:dyDescent="0.3"/>
    <row r="245" s="1" customFormat="1" x14ac:dyDescent="0.3"/>
    <row r="246" s="1" customFormat="1" x14ac:dyDescent="0.3"/>
    <row r="247" s="1" customFormat="1" x14ac:dyDescent="0.3"/>
    <row r="248" s="1" customFormat="1" x14ac:dyDescent="0.3"/>
    <row r="249" s="1" customFormat="1" x14ac:dyDescent="0.3"/>
    <row r="250" s="1" customFormat="1" x14ac:dyDescent="0.3"/>
    <row r="251" s="1" customFormat="1" x14ac:dyDescent="0.3"/>
    <row r="252" s="1" customFormat="1" x14ac:dyDescent="0.3"/>
    <row r="253" s="1" customFormat="1" x14ac:dyDescent="0.3"/>
    <row r="254" s="1" customFormat="1" x14ac:dyDescent="0.3"/>
    <row r="255" s="1" customFormat="1" x14ac:dyDescent="0.3"/>
    <row r="256" s="1" customFormat="1" x14ac:dyDescent="0.3"/>
    <row r="257" s="1" customFormat="1" x14ac:dyDescent="0.3"/>
    <row r="258" s="1" customFormat="1" x14ac:dyDescent="0.3"/>
    <row r="259" s="1" customFormat="1" x14ac:dyDescent="0.3"/>
    <row r="260" s="1" customFormat="1" x14ac:dyDescent="0.3"/>
    <row r="261" s="1" customFormat="1" x14ac:dyDescent="0.3"/>
    <row r="262" s="1" customFormat="1" x14ac:dyDescent="0.3"/>
    <row r="263" s="1" customFormat="1" x14ac:dyDescent="0.3"/>
    <row r="264" s="1" customFormat="1" x14ac:dyDescent="0.3"/>
    <row r="265" s="1" customFormat="1" x14ac:dyDescent="0.3"/>
    <row r="266" s="1" customFormat="1" x14ac:dyDescent="0.3"/>
    <row r="267" s="1" customFormat="1" x14ac:dyDescent="0.3"/>
    <row r="268" s="1" customFormat="1" x14ac:dyDescent="0.3"/>
    <row r="269" s="1" customFormat="1" x14ac:dyDescent="0.3"/>
    <row r="270" s="1" customFormat="1" x14ac:dyDescent="0.3"/>
    <row r="271" s="1" customFormat="1" x14ac:dyDescent="0.3"/>
    <row r="272" s="1" customFormat="1" x14ac:dyDescent="0.3"/>
    <row r="273" s="1" customFormat="1" x14ac:dyDescent="0.3"/>
    <row r="274" s="1" customFormat="1" x14ac:dyDescent="0.3"/>
    <row r="275" s="1" customFormat="1" x14ac:dyDescent="0.3"/>
    <row r="276" s="1" customFormat="1" x14ac:dyDescent="0.3"/>
    <row r="277" s="1" customFormat="1" x14ac:dyDescent="0.3"/>
    <row r="278" s="1" customFormat="1" x14ac:dyDescent="0.3"/>
    <row r="279" s="1" customFormat="1" x14ac:dyDescent="0.3"/>
    <row r="280" s="1" customFormat="1" x14ac:dyDescent="0.3"/>
    <row r="281" s="1" customFormat="1" x14ac:dyDescent="0.3"/>
    <row r="282" s="1" customFormat="1" x14ac:dyDescent="0.3"/>
    <row r="283" s="1" customFormat="1" x14ac:dyDescent="0.3"/>
    <row r="284" s="1" customFormat="1" x14ac:dyDescent="0.3"/>
    <row r="285" s="1" customFormat="1" x14ac:dyDescent="0.3"/>
    <row r="286" s="1" customFormat="1" x14ac:dyDescent="0.3"/>
    <row r="287" s="1" customFormat="1" x14ac:dyDescent="0.3"/>
    <row r="288" s="1" customFormat="1" x14ac:dyDescent="0.3"/>
    <row r="289" s="1" customFormat="1" x14ac:dyDescent="0.3"/>
    <row r="290" s="1" customFormat="1" x14ac:dyDescent="0.3"/>
    <row r="291" s="1" customFormat="1" x14ac:dyDescent="0.3"/>
    <row r="292" s="1" customFormat="1" x14ac:dyDescent="0.3"/>
    <row r="293" s="1" customFormat="1" x14ac:dyDescent="0.3"/>
    <row r="294" s="1" customFormat="1" x14ac:dyDescent="0.3"/>
    <row r="295" s="1" customFormat="1" x14ac:dyDescent="0.3"/>
    <row r="296" s="1" customFormat="1" x14ac:dyDescent="0.3"/>
    <row r="297" s="1" customFormat="1" x14ac:dyDescent="0.3"/>
    <row r="298" s="1" customFormat="1" x14ac:dyDescent="0.3"/>
    <row r="299" s="1" customFormat="1" x14ac:dyDescent="0.3"/>
    <row r="300" s="1" customFormat="1" x14ac:dyDescent="0.3"/>
    <row r="301" s="1" customFormat="1" x14ac:dyDescent="0.3"/>
    <row r="302" s="1" customFormat="1" x14ac:dyDescent="0.3"/>
    <row r="303" s="1" customFormat="1" x14ac:dyDescent="0.3"/>
    <row r="304" s="1" customFormat="1" x14ac:dyDescent="0.3"/>
    <row r="305" s="1" customFormat="1" x14ac:dyDescent="0.3"/>
    <row r="306" s="1" customFormat="1" x14ac:dyDescent="0.3"/>
    <row r="307" s="1" customFormat="1" x14ac:dyDescent="0.3"/>
    <row r="308" s="1" customFormat="1" x14ac:dyDescent="0.3"/>
    <row r="309" s="1" customFormat="1" x14ac:dyDescent="0.3"/>
    <row r="310" s="1" customFormat="1" x14ac:dyDescent="0.3"/>
    <row r="311" s="1" customFormat="1" x14ac:dyDescent="0.3"/>
    <row r="312" s="1" customFormat="1" x14ac:dyDescent="0.3"/>
    <row r="313" s="1" customFormat="1" x14ac:dyDescent="0.3"/>
    <row r="314" s="1" customFormat="1" x14ac:dyDescent="0.3"/>
    <row r="315" s="1" customFormat="1" x14ac:dyDescent="0.3"/>
    <row r="316" s="1" customFormat="1" x14ac:dyDescent="0.3"/>
    <row r="317" s="1" customFormat="1" x14ac:dyDescent="0.3"/>
    <row r="318" s="1" customFormat="1" x14ac:dyDescent="0.3"/>
    <row r="319" s="1" customFormat="1" x14ac:dyDescent="0.3"/>
    <row r="320" s="1" customFormat="1" x14ac:dyDescent="0.3"/>
    <row r="321" s="1" customFormat="1" x14ac:dyDescent="0.3"/>
    <row r="322" s="1" customFormat="1" x14ac:dyDescent="0.3"/>
    <row r="323" s="1" customFormat="1" x14ac:dyDescent="0.3"/>
    <row r="324" s="1" customFormat="1" x14ac:dyDescent="0.3"/>
    <row r="325" s="1" customFormat="1" x14ac:dyDescent="0.3"/>
    <row r="326" s="1" customFormat="1" x14ac:dyDescent="0.3"/>
    <row r="327" s="1" customFormat="1" x14ac:dyDescent="0.3"/>
    <row r="328" s="1" customFormat="1" x14ac:dyDescent="0.3"/>
    <row r="329" s="1" customFormat="1" x14ac:dyDescent="0.3"/>
    <row r="330" s="1" customFormat="1" x14ac:dyDescent="0.3"/>
    <row r="331" s="1" customFormat="1" x14ac:dyDescent="0.3"/>
    <row r="332" s="1" customFormat="1" x14ac:dyDescent="0.3"/>
    <row r="333" s="1" customFormat="1" x14ac:dyDescent="0.3"/>
    <row r="334" s="1" customFormat="1" x14ac:dyDescent="0.3"/>
    <row r="335" s="1" customFormat="1" x14ac:dyDescent="0.3"/>
    <row r="336" s="1" customFormat="1" x14ac:dyDescent="0.3"/>
    <row r="337" s="1" customFormat="1" x14ac:dyDescent="0.3"/>
    <row r="338" s="1" customFormat="1" x14ac:dyDescent="0.3"/>
    <row r="339" s="1" customFormat="1" x14ac:dyDescent="0.3"/>
    <row r="340" s="1" customFormat="1" x14ac:dyDescent="0.3"/>
    <row r="341" s="1" customFormat="1" x14ac:dyDescent="0.3"/>
    <row r="342" s="1" customFormat="1" x14ac:dyDescent="0.3"/>
    <row r="343" s="1" customFormat="1" x14ac:dyDescent="0.3"/>
    <row r="344" s="1" customFormat="1" x14ac:dyDescent="0.3"/>
    <row r="345" s="1" customFormat="1" x14ac:dyDescent="0.3"/>
    <row r="346" s="1" customFormat="1" x14ac:dyDescent="0.3"/>
    <row r="347" s="1" customFormat="1" x14ac:dyDescent="0.3"/>
    <row r="348" s="1" customFormat="1" x14ac:dyDescent="0.3"/>
    <row r="349" s="1" customFormat="1" x14ac:dyDescent="0.3"/>
    <row r="350" s="1" customFormat="1" x14ac:dyDescent="0.3"/>
    <row r="351" s="1" customFormat="1" x14ac:dyDescent="0.3"/>
    <row r="352" s="1" customFormat="1" x14ac:dyDescent="0.3"/>
    <row r="353" s="1" customFormat="1" x14ac:dyDescent="0.3"/>
    <row r="354" s="1" customFormat="1" x14ac:dyDescent="0.3"/>
    <row r="355" s="1" customFormat="1" x14ac:dyDescent="0.3"/>
    <row r="356" s="1" customFormat="1" x14ac:dyDescent="0.3"/>
    <row r="357" s="1" customFormat="1" x14ac:dyDescent="0.3"/>
    <row r="358" s="1" customFormat="1" x14ac:dyDescent="0.3"/>
    <row r="359" s="1" customFormat="1" x14ac:dyDescent="0.3"/>
    <row r="360" s="1" customFormat="1" x14ac:dyDescent="0.3"/>
    <row r="361" s="1" customFormat="1" x14ac:dyDescent="0.3"/>
    <row r="362" s="1" customFormat="1" x14ac:dyDescent="0.3"/>
    <row r="363" s="1" customFormat="1" x14ac:dyDescent="0.3"/>
    <row r="364" s="1" customFormat="1" x14ac:dyDescent="0.3"/>
    <row r="365" s="1" customFormat="1" x14ac:dyDescent="0.3"/>
    <row r="366" s="1" customFormat="1" x14ac:dyDescent="0.3"/>
    <row r="367" s="1" customFormat="1" x14ac:dyDescent="0.3"/>
    <row r="368" s="1" customFormat="1" x14ac:dyDescent="0.3"/>
    <row r="369" s="1" customFormat="1" x14ac:dyDescent="0.3"/>
    <row r="370" s="1" customFormat="1" x14ac:dyDescent="0.3"/>
    <row r="371" s="1" customFormat="1" x14ac:dyDescent="0.3"/>
    <row r="372" s="1" customFormat="1" x14ac:dyDescent="0.3"/>
    <row r="373" s="1" customFormat="1" x14ac:dyDescent="0.3"/>
    <row r="374" s="1" customFormat="1" x14ac:dyDescent="0.3"/>
    <row r="375" s="1" customFormat="1" x14ac:dyDescent="0.3"/>
    <row r="376" s="1" customFormat="1" x14ac:dyDescent="0.3"/>
    <row r="377" s="1" customFormat="1" x14ac:dyDescent="0.3"/>
    <row r="378" s="1" customFormat="1" x14ac:dyDescent="0.3"/>
    <row r="379" s="1" customFormat="1" x14ac:dyDescent="0.3"/>
    <row r="380" s="1" customFormat="1" x14ac:dyDescent="0.3"/>
    <row r="381" s="1" customFormat="1" x14ac:dyDescent="0.3"/>
    <row r="382" s="1" customFormat="1" x14ac:dyDescent="0.3"/>
    <row r="383" s="1" customFormat="1" x14ac:dyDescent="0.3"/>
    <row r="384" s="1" customFormat="1" x14ac:dyDescent="0.3"/>
    <row r="385" s="1" customFormat="1" x14ac:dyDescent="0.3"/>
    <row r="386" s="1" customFormat="1" x14ac:dyDescent="0.3"/>
    <row r="387" s="1" customFormat="1" x14ac:dyDescent="0.3"/>
    <row r="388" s="1" customFormat="1" x14ac:dyDescent="0.3"/>
    <row r="389" s="1" customFormat="1" x14ac:dyDescent="0.3"/>
    <row r="390" s="1" customFormat="1" x14ac:dyDescent="0.3"/>
    <row r="391" s="1" customFormat="1" x14ac:dyDescent="0.3"/>
    <row r="392" s="1" customFormat="1" x14ac:dyDescent="0.3"/>
    <row r="393" s="1" customFormat="1" x14ac:dyDescent="0.3"/>
    <row r="394" s="1" customFormat="1" x14ac:dyDescent="0.3"/>
    <row r="395" s="1" customFormat="1" x14ac:dyDescent="0.3"/>
    <row r="396" s="1" customFormat="1" x14ac:dyDescent="0.3"/>
    <row r="397" s="1" customFormat="1" x14ac:dyDescent="0.3"/>
    <row r="398" s="1" customFormat="1" x14ac:dyDescent="0.3"/>
    <row r="399" s="1" customFormat="1" x14ac:dyDescent="0.3"/>
    <row r="400" s="1" customFormat="1" x14ac:dyDescent="0.3"/>
    <row r="401" s="1" customFormat="1" x14ac:dyDescent="0.3"/>
    <row r="402" s="1" customFormat="1" x14ac:dyDescent="0.3"/>
    <row r="403" s="1" customFormat="1" x14ac:dyDescent="0.3"/>
    <row r="404" s="1" customFormat="1" x14ac:dyDescent="0.3"/>
    <row r="405" s="1" customFormat="1" x14ac:dyDescent="0.3"/>
    <row r="406" s="1" customFormat="1" x14ac:dyDescent="0.3"/>
    <row r="407" s="1" customFormat="1" x14ac:dyDescent="0.3"/>
    <row r="408" s="1" customFormat="1" x14ac:dyDescent="0.3"/>
    <row r="409" s="1" customFormat="1" x14ac:dyDescent="0.3"/>
    <row r="410" s="1" customFormat="1" x14ac:dyDescent="0.3"/>
    <row r="411" s="1" customFormat="1" x14ac:dyDescent="0.3"/>
    <row r="412" s="1" customFormat="1" x14ac:dyDescent="0.3"/>
    <row r="413" s="1" customFormat="1" x14ac:dyDescent="0.3"/>
    <row r="414" s="1" customFormat="1" x14ac:dyDescent="0.3"/>
    <row r="415" s="1" customFormat="1" x14ac:dyDescent="0.3"/>
    <row r="416" s="1" customFormat="1" x14ac:dyDescent="0.3"/>
    <row r="417" s="1" customFormat="1" x14ac:dyDescent="0.3"/>
    <row r="418" s="1" customFormat="1" x14ac:dyDescent="0.3"/>
    <row r="419" s="1" customFormat="1" x14ac:dyDescent="0.3"/>
    <row r="420" s="1" customFormat="1" x14ac:dyDescent="0.3"/>
    <row r="421" s="1" customFormat="1" x14ac:dyDescent="0.3"/>
    <row r="422" s="1" customFormat="1" x14ac:dyDescent="0.3"/>
    <row r="423" s="1" customFormat="1" x14ac:dyDescent="0.3"/>
    <row r="424" s="1" customFormat="1" x14ac:dyDescent="0.3"/>
    <row r="425" s="1" customFormat="1" x14ac:dyDescent="0.3"/>
    <row r="426" s="1" customFormat="1" x14ac:dyDescent="0.3"/>
    <row r="427" s="1" customFormat="1" x14ac:dyDescent="0.3"/>
    <row r="428" s="1" customFormat="1" x14ac:dyDescent="0.3"/>
    <row r="429" s="1" customFormat="1" x14ac:dyDescent="0.3"/>
    <row r="430" s="1" customFormat="1" x14ac:dyDescent="0.3"/>
    <row r="431" s="1" customFormat="1" x14ac:dyDescent="0.3"/>
    <row r="432" s="1" customFormat="1" x14ac:dyDescent="0.3"/>
    <row r="433" s="1" customFormat="1" x14ac:dyDescent="0.3"/>
    <row r="434" s="1" customFormat="1" x14ac:dyDescent="0.3"/>
    <row r="435" s="1" customFormat="1" x14ac:dyDescent="0.3"/>
    <row r="436" s="1" customFormat="1" x14ac:dyDescent="0.3"/>
    <row r="437" s="1" customFormat="1" x14ac:dyDescent="0.3"/>
    <row r="438" s="1" customFormat="1" x14ac:dyDescent="0.3"/>
    <row r="439" s="1" customFormat="1" x14ac:dyDescent="0.3"/>
    <row r="440" s="1" customFormat="1" x14ac:dyDescent="0.3"/>
    <row r="441" s="1" customFormat="1" x14ac:dyDescent="0.3"/>
    <row r="442" s="1" customFormat="1" x14ac:dyDescent="0.3"/>
    <row r="443" s="1" customFormat="1" x14ac:dyDescent="0.3"/>
    <row r="444" s="1" customFormat="1" x14ac:dyDescent="0.3"/>
    <row r="445" s="1" customFormat="1" x14ac:dyDescent="0.3"/>
    <row r="446" s="1" customFormat="1" x14ac:dyDescent="0.3"/>
    <row r="447" s="1" customFormat="1" x14ac:dyDescent="0.3"/>
    <row r="448" s="1" customFormat="1" x14ac:dyDescent="0.3"/>
    <row r="449" s="1" customFormat="1" x14ac:dyDescent="0.3"/>
    <row r="450" s="1" customFormat="1" x14ac:dyDescent="0.3"/>
    <row r="451" s="1" customFormat="1" x14ac:dyDescent="0.3"/>
    <row r="452" s="1" customFormat="1" x14ac:dyDescent="0.3"/>
    <row r="453" s="1" customFormat="1" x14ac:dyDescent="0.3"/>
    <row r="454" s="1" customFormat="1" x14ac:dyDescent="0.3"/>
    <row r="455" s="1" customFormat="1" x14ac:dyDescent="0.3"/>
    <row r="456" s="1" customFormat="1" x14ac:dyDescent="0.3"/>
    <row r="457" s="1" customFormat="1" x14ac:dyDescent="0.3"/>
    <row r="458" s="1" customFormat="1" x14ac:dyDescent="0.3"/>
    <row r="459" s="1" customFormat="1" x14ac:dyDescent="0.3"/>
    <row r="460" s="1" customFormat="1" x14ac:dyDescent="0.3"/>
    <row r="461" s="1" customFormat="1" x14ac:dyDescent="0.3"/>
    <row r="462" s="1" customFormat="1" x14ac:dyDescent="0.3"/>
    <row r="463" s="1" customFormat="1" x14ac:dyDescent="0.3"/>
    <row r="464" s="1" customFormat="1" x14ac:dyDescent="0.3"/>
    <row r="465" s="1" customFormat="1" x14ac:dyDescent="0.3"/>
    <row r="466" s="1" customFormat="1" x14ac:dyDescent="0.3"/>
    <row r="467" s="1" customFormat="1" x14ac:dyDescent="0.3"/>
    <row r="468" s="1" customFormat="1" x14ac:dyDescent="0.3"/>
    <row r="469" s="1" customFormat="1" x14ac:dyDescent="0.3"/>
    <row r="470" s="1" customFormat="1" x14ac:dyDescent="0.3"/>
    <row r="471" s="1" customFormat="1" x14ac:dyDescent="0.3"/>
    <row r="472" s="1" customFormat="1" x14ac:dyDescent="0.3"/>
    <row r="473" s="1" customFormat="1" x14ac:dyDescent="0.3"/>
    <row r="474" s="1" customFormat="1" x14ac:dyDescent="0.3"/>
    <row r="475" s="1" customFormat="1" x14ac:dyDescent="0.3"/>
    <row r="476" s="1" customFormat="1" x14ac:dyDescent="0.3"/>
    <row r="477" s="1" customFormat="1" x14ac:dyDescent="0.3"/>
    <row r="478" s="1" customFormat="1" x14ac:dyDescent="0.3"/>
    <row r="479" s="1" customFormat="1" x14ac:dyDescent="0.3"/>
    <row r="480" s="1" customFormat="1" x14ac:dyDescent="0.3"/>
    <row r="481" s="1" customFormat="1" x14ac:dyDescent="0.3"/>
    <row r="482" s="1" customFormat="1" x14ac:dyDescent="0.3"/>
    <row r="483" s="1" customFormat="1" x14ac:dyDescent="0.3"/>
    <row r="484" s="1" customFormat="1" x14ac:dyDescent="0.3"/>
    <row r="485" s="1" customFormat="1" x14ac:dyDescent="0.3"/>
    <row r="486" s="1" customFormat="1" x14ac:dyDescent="0.3"/>
    <row r="487" s="1" customFormat="1" x14ac:dyDescent="0.3"/>
    <row r="488" s="1" customFormat="1" x14ac:dyDescent="0.3"/>
    <row r="489" s="1" customFormat="1" x14ac:dyDescent="0.3"/>
    <row r="490" s="1" customFormat="1" x14ac:dyDescent="0.3"/>
    <row r="491" s="1" customFormat="1" x14ac:dyDescent="0.3"/>
    <row r="492" s="1" customFormat="1" x14ac:dyDescent="0.3"/>
    <row r="493" s="1" customFormat="1" x14ac:dyDescent="0.3"/>
    <row r="494" s="1" customFormat="1" x14ac:dyDescent="0.3"/>
    <row r="495" s="1" customFormat="1" x14ac:dyDescent="0.3"/>
    <row r="496" s="1" customFormat="1" x14ac:dyDescent="0.3"/>
    <row r="497" s="1" customFormat="1" x14ac:dyDescent="0.3"/>
    <row r="498" s="1" customFormat="1" x14ac:dyDescent="0.3"/>
    <row r="499" s="1" customFormat="1" x14ac:dyDescent="0.3"/>
    <row r="500" s="1" customFormat="1" x14ac:dyDescent="0.3"/>
    <row r="501" s="1" customFormat="1" x14ac:dyDescent="0.3"/>
    <row r="502" s="1" customFormat="1" x14ac:dyDescent="0.3"/>
    <row r="503" s="1" customFormat="1" x14ac:dyDescent="0.3"/>
    <row r="504" s="1" customFormat="1" x14ac:dyDescent="0.3"/>
    <row r="505" s="1" customFormat="1" x14ac:dyDescent="0.3"/>
    <row r="506" s="1" customFormat="1" x14ac:dyDescent="0.3"/>
    <row r="507" s="1" customFormat="1" x14ac:dyDescent="0.3"/>
    <row r="508" s="1" customFormat="1" x14ac:dyDescent="0.3"/>
    <row r="509" s="1" customFormat="1" x14ac:dyDescent="0.3"/>
    <row r="510" s="1" customFormat="1" x14ac:dyDescent="0.3"/>
    <row r="511" s="1" customFormat="1" x14ac:dyDescent="0.3"/>
    <row r="512" s="1" customFormat="1" x14ac:dyDescent="0.3"/>
    <row r="513" s="1" customFormat="1" x14ac:dyDescent="0.3"/>
    <row r="514" s="1" customFormat="1" x14ac:dyDescent="0.3"/>
    <row r="515" s="1" customFormat="1" x14ac:dyDescent="0.3"/>
    <row r="516" s="1" customFormat="1" x14ac:dyDescent="0.3"/>
    <row r="517" s="1" customFormat="1" x14ac:dyDescent="0.3"/>
    <row r="518" s="1" customFormat="1" x14ac:dyDescent="0.3"/>
    <row r="519" s="1" customFormat="1" x14ac:dyDescent="0.3"/>
    <row r="520" s="1" customFormat="1" x14ac:dyDescent="0.3"/>
    <row r="521" s="1" customFormat="1" x14ac:dyDescent="0.3"/>
    <row r="522" s="1" customFormat="1" x14ac:dyDescent="0.3"/>
    <row r="523" s="1" customFormat="1" x14ac:dyDescent="0.3"/>
    <row r="524" s="1" customFormat="1" x14ac:dyDescent="0.3"/>
    <row r="525" s="1" customFormat="1" x14ac:dyDescent="0.3"/>
    <row r="526" s="1" customFormat="1" x14ac:dyDescent="0.3"/>
    <row r="527" s="1" customFormat="1" x14ac:dyDescent="0.3"/>
    <row r="528" s="1" customFormat="1" x14ac:dyDescent="0.3"/>
    <row r="529" s="1" customFormat="1" x14ac:dyDescent="0.3"/>
    <row r="530" s="1" customFormat="1" x14ac:dyDescent="0.3"/>
    <row r="531" s="1" customFormat="1" x14ac:dyDescent="0.3"/>
    <row r="532" s="1" customFormat="1" x14ac:dyDescent="0.3"/>
    <row r="533" s="1" customFormat="1" x14ac:dyDescent="0.3"/>
    <row r="534" s="1" customFormat="1" x14ac:dyDescent="0.3"/>
    <row r="535" s="1" customFormat="1" x14ac:dyDescent="0.3"/>
    <row r="536" s="1" customFormat="1" x14ac:dyDescent="0.3"/>
    <row r="537" s="1" customFormat="1" x14ac:dyDescent="0.3"/>
    <row r="538" s="1" customFormat="1" x14ac:dyDescent="0.3"/>
    <row r="539" s="1" customFormat="1" x14ac:dyDescent="0.3"/>
    <row r="540" s="1" customFormat="1" x14ac:dyDescent="0.3"/>
    <row r="541" s="1" customFormat="1" x14ac:dyDescent="0.3"/>
    <row r="542" s="1" customFormat="1" x14ac:dyDescent="0.3"/>
    <row r="543" s="1" customFormat="1" x14ac:dyDescent="0.3"/>
    <row r="544" s="1" customFormat="1" x14ac:dyDescent="0.3"/>
    <row r="545" s="1" customFormat="1" x14ac:dyDescent="0.3"/>
    <row r="546" s="1" customFormat="1" x14ac:dyDescent="0.3"/>
    <row r="547" s="1" customFormat="1" x14ac:dyDescent="0.3"/>
    <row r="548" s="1" customFormat="1" x14ac:dyDescent="0.3"/>
    <row r="549" s="1" customFormat="1" x14ac:dyDescent="0.3"/>
    <row r="550" s="1" customFormat="1" x14ac:dyDescent="0.3"/>
    <row r="551" s="1" customFormat="1" x14ac:dyDescent="0.3"/>
    <row r="552" s="1" customFormat="1" x14ac:dyDescent="0.3"/>
    <row r="553" s="1" customFormat="1" x14ac:dyDescent="0.3"/>
    <row r="554" s="1" customFormat="1" x14ac:dyDescent="0.3"/>
    <row r="555" s="1" customFormat="1" x14ac:dyDescent="0.3"/>
    <row r="556" s="1" customFormat="1" x14ac:dyDescent="0.3"/>
    <row r="557" s="1" customFormat="1" x14ac:dyDescent="0.3"/>
    <row r="558" s="1" customFormat="1" x14ac:dyDescent="0.3"/>
    <row r="559" s="1" customFormat="1" x14ac:dyDescent="0.3"/>
    <row r="560" s="1" customFormat="1" x14ac:dyDescent="0.3"/>
    <row r="561" s="1" customFormat="1" x14ac:dyDescent="0.3"/>
    <row r="562" s="1" customFormat="1" x14ac:dyDescent="0.3"/>
    <row r="563" s="1" customFormat="1" x14ac:dyDescent="0.3"/>
    <row r="564" s="1" customFormat="1" x14ac:dyDescent="0.3"/>
    <row r="565" s="1" customFormat="1" x14ac:dyDescent="0.3"/>
    <row r="566" s="1" customFormat="1" x14ac:dyDescent="0.3"/>
    <row r="567" s="1" customFormat="1" x14ac:dyDescent="0.3"/>
    <row r="568" s="1" customFormat="1" x14ac:dyDescent="0.3"/>
    <row r="569" s="1" customFormat="1" x14ac:dyDescent="0.3"/>
    <row r="570" s="1" customFormat="1" x14ac:dyDescent="0.3"/>
    <row r="571" s="1" customFormat="1" x14ac:dyDescent="0.3"/>
    <row r="572" s="1" customFormat="1" x14ac:dyDescent="0.3"/>
    <row r="573" s="1" customFormat="1" x14ac:dyDescent="0.3"/>
    <row r="574" s="1" customFormat="1" x14ac:dyDescent="0.3"/>
    <row r="575" s="1" customFormat="1" x14ac:dyDescent="0.3"/>
    <row r="576" s="1" customFormat="1" x14ac:dyDescent="0.3"/>
    <row r="577" s="1" customFormat="1" x14ac:dyDescent="0.3"/>
    <row r="578" s="1" customFormat="1" x14ac:dyDescent="0.3"/>
    <row r="579" s="1" customFormat="1" x14ac:dyDescent="0.3"/>
    <row r="580" s="1" customFormat="1" x14ac:dyDescent="0.3"/>
    <row r="581" s="1" customFormat="1" x14ac:dyDescent="0.3"/>
    <row r="582" s="1" customFormat="1" x14ac:dyDescent="0.3"/>
    <row r="583" s="1" customFormat="1" x14ac:dyDescent="0.3"/>
    <row r="584" s="1" customFormat="1" x14ac:dyDescent="0.3"/>
    <row r="585" s="1" customFormat="1" x14ac:dyDescent="0.3"/>
    <row r="586" s="1" customFormat="1" x14ac:dyDescent="0.3"/>
    <row r="587" s="1" customFormat="1" x14ac:dyDescent="0.3"/>
    <row r="588" s="1" customFormat="1" x14ac:dyDescent="0.3"/>
    <row r="589" s="1" customFormat="1" x14ac:dyDescent="0.3"/>
    <row r="590" s="1" customFormat="1" x14ac:dyDescent="0.3"/>
    <row r="591" s="1" customFormat="1" x14ac:dyDescent="0.3"/>
    <row r="592" s="1" customFormat="1" x14ac:dyDescent="0.3"/>
    <row r="593" s="1" customFormat="1" x14ac:dyDescent="0.3"/>
    <row r="594" s="1" customFormat="1" x14ac:dyDescent="0.3"/>
    <row r="595" s="1" customFormat="1" x14ac:dyDescent="0.3"/>
    <row r="596" s="1" customFormat="1" x14ac:dyDescent="0.3"/>
    <row r="597" s="1" customFormat="1" x14ac:dyDescent="0.3"/>
    <row r="598" s="1" customFormat="1" x14ac:dyDescent="0.3"/>
    <row r="599" s="1" customFormat="1" x14ac:dyDescent="0.3"/>
    <row r="600" s="1" customFormat="1" x14ac:dyDescent="0.3"/>
    <row r="601" s="1" customFormat="1" x14ac:dyDescent="0.3"/>
    <row r="602" s="1" customFormat="1" x14ac:dyDescent="0.3"/>
    <row r="603" s="1" customFormat="1" x14ac:dyDescent="0.3"/>
    <row r="604" s="1" customFormat="1" x14ac:dyDescent="0.3"/>
    <row r="605" s="1" customFormat="1" x14ac:dyDescent="0.3"/>
    <row r="606" s="1" customFormat="1" x14ac:dyDescent="0.3"/>
    <row r="607" s="1" customFormat="1" x14ac:dyDescent="0.3"/>
    <row r="608" s="1" customFormat="1" x14ac:dyDescent="0.3"/>
    <row r="609" s="1" customFormat="1" x14ac:dyDescent="0.3"/>
    <row r="610" s="1" customFormat="1" x14ac:dyDescent="0.3"/>
    <row r="611" s="1" customFormat="1" x14ac:dyDescent="0.3"/>
    <row r="612" s="1" customFormat="1" x14ac:dyDescent="0.3"/>
    <row r="613" s="1" customFormat="1" x14ac:dyDescent="0.3"/>
    <row r="614" s="1" customFormat="1" x14ac:dyDescent="0.3"/>
    <row r="615" s="1" customFormat="1" x14ac:dyDescent="0.3"/>
    <row r="616" s="1" customFormat="1" x14ac:dyDescent="0.3"/>
    <row r="617" s="1" customFormat="1" x14ac:dyDescent="0.3"/>
    <row r="618" s="1" customFormat="1" x14ac:dyDescent="0.3"/>
    <row r="619" s="1" customFormat="1" x14ac:dyDescent="0.3"/>
    <row r="620" s="1" customFormat="1" x14ac:dyDescent="0.3"/>
    <row r="621" s="1" customFormat="1" x14ac:dyDescent="0.3"/>
    <row r="622" s="1" customFormat="1" x14ac:dyDescent="0.3"/>
    <row r="623" s="1" customFormat="1" x14ac:dyDescent="0.3"/>
    <row r="624" s="1" customFormat="1" x14ac:dyDescent="0.3"/>
    <row r="625" s="1" customFormat="1" x14ac:dyDescent="0.3"/>
    <row r="626" s="1" customFormat="1" x14ac:dyDescent="0.3"/>
    <row r="627" s="1" customFormat="1" x14ac:dyDescent="0.3"/>
    <row r="628" s="1" customFormat="1" x14ac:dyDescent="0.3"/>
    <row r="629" s="1" customFormat="1" x14ac:dyDescent="0.3"/>
    <row r="630" s="1" customFormat="1" x14ac:dyDescent="0.3"/>
    <row r="631" s="1" customFormat="1" x14ac:dyDescent="0.3"/>
    <row r="632" s="1" customFormat="1" x14ac:dyDescent="0.3"/>
    <row r="633" s="1" customFormat="1" x14ac:dyDescent="0.3"/>
    <row r="634" s="1" customFormat="1" x14ac:dyDescent="0.3"/>
    <row r="635" s="1" customFormat="1" x14ac:dyDescent="0.3"/>
    <row r="636" s="1" customFormat="1" x14ac:dyDescent="0.3"/>
    <row r="637" s="1" customFormat="1" x14ac:dyDescent="0.3"/>
    <row r="638" s="1" customFormat="1" x14ac:dyDescent="0.3"/>
    <row r="639" s="1" customFormat="1" x14ac:dyDescent="0.3"/>
    <row r="640" s="1" customFormat="1" x14ac:dyDescent="0.3"/>
    <row r="641" s="1" customFormat="1" x14ac:dyDescent="0.3"/>
    <row r="642" s="1" customFormat="1" x14ac:dyDescent="0.3"/>
    <row r="643" s="1" customFormat="1" x14ac:dyDescent="0.3"/>
    <row r="644" s="1" customFormat="1" x14ac:dyDescent="0.3"/>
    <row r="645" s="1" customFormat="1" x14ac:dyDescent="0.3"/>
    <row r="646" s="1" customFormat="1" x14ac:dyDescent="0.3"/>
    <row r="647" s="1" customFormat="1" x14ac:dyDescent="0.3"/>
    <row r="648" s="1" customFormat="1" x14ac:dyDescent="0.3"/>
    <row r="649" s="1" customFormat="1" x14ac:dyDescent="0.3"/>
    <row r="650" s="1" customFormat="1" x14ac:dyDescent="0.3"/>
    <row r="651" s="1" customFormat="1" x14ac:dyDescent="0.3"/>
    <row r="652" s="1" customFormat="1" x14ac:dyDescent="0.3"/>
    <row r="653" s="1" customFormat="1" x14ac:dyDescent="0.3"/>
    <row r="654" s="1" customFormat="1" x14ac:dyDescent="0.3"/>
    <row r="655" s="1" customFormat="1" x14ac:dyDescent="0.3"/>
    <row r="656" s="1" customFormat="1" x14ac:dyDescent="0.3"/>
    <row r="657" s="1" customFormat="1" x14ac:dyDescent="0.3"/>
    <row r="658" s="1" customFormat="1" x14ac:dyDescent="0.3"/>
    <row r="659" s="1" customFormat="1" x14ac:dyDescent="0.3"/>
    <row r="660" s="1" customFormat="1" x14ac:dyDescent="0.3"/>
    <row r="661" s="1" customFormat="1" x14ac:dyDescent="0.3"/>
    <row r="662" s="1" customFormat="1" x14ac:dyDescent="0.3"/>
    <row r="663" s="1" customFormat="1" x14ac:dyDescent="0.3"/>
    <row r="664" s="1" customFormat="1" x14ac:dyDescent="0.3"/>
    <row r="665" s="1" customFormat="1" x14ac:dyDescent="0.3"/>
    <row r="666" s="1" customFormat="1" x14ac:dyDescent="0.3"/>
    <row r="667" s="1" customFormat="1" x14ac:dyDescent="0.3"/>
    <row r="668" s="1" customFormat="1" x14ac:dyDescent="0.3"/>
    <row r="669" s="1" customFormat="1" x14ac:dyDescent="0.3"/>
    <row r="670" s="1" customFormat="1" x14ac:dyDescent="0.3"/>
    <row r="671" s="1" customFormat="1" x14ac:dyDescent="0.3"/>
    <row r="672" s="1" customFormat="1" x14ac:dyDescent="0.3"/>
    <row r="673" s="1" customFormat="1" x14ac:dyDescent="0.3"/>
    <row r="674" s="1" customFormat="1" x14ac:dyDescent="0.3"/>
    <row r="675" s="1" customFormat="1" x14ac:dyDescent="0.3"/>
    <row r="676" s="1" customFormat="1" x14ac:dyDescent="0.3"/>
    <row r="677" s="1" customFormat="1" x14ac:dyDescent="0.3"/>
    <row r="678" s="1" customFormat="1" x14ac:dyDescent="0.3"/>
    <row r="679" s="1" customFormat="1" x14ac:dyDescent="0.3"/>
    <row r="680" s="1" customFormat="1" x14ac:dyDescent="0.3"/>
    <row r="681" s="1" customFormat="1" x14ac:dyDescent="0.3"/>
    <row r="682" s="1" customFormat="1" x14ac:dyDescent="0.3"/>
    <row r="683" s="1" customFormat="1" x14ac:dyDescent="0.3"/>
    <row r="684" s="1" customFormat="1" x14ac:dyDescent="0.3"/>
    <row r="685" s="1" customFormat="1" x14ac:dyDescent="0.3"/>
    <row r="686" s="1" customFormat="1" x14ac:dyDescent="0.3"/>
    <row r="687" s="1" customFormat="1" x14ac:dyDescent="0.3"/>
    <row r="688" s="1" customFormat="1" x14ac:dyDescent="0.3"/>
    <row r="689" s="1" customFormat="1" x14ac:dyDescent="0.3"/>
    <row r="690" s="1" customFormat="1" x14ac:dyDescent="0.3"/>
    <row r="691" s="1" customFormat="1" x14ac:dyDescent="0.3"/>
    <row r="692" s="1" customFormat="1" x14ac:dyDescent="0.3"/>
    <row r="693" s="1" customFormat="1" x14ac:dyDescent="0.3"/>
    <row r="694" s="1" customFormat="1" x14ac:dyDescent="0.3"/>
    <row r="695" s="1" customFormat="1" x14ac:dyDescent="0.3"/>
    <row r="696" s="1" customFormat="1" x14ac:dyDescent="0.3"/>
    <row r="697" s="1" customFormat="1" x14ac:dyDescent="0.3"/>
    <row r="698" s="1" customFormat="1" x14ac:dyDescent="0.3"/>
    <row r="699" s="1" customFormat="1" x14ac:dyDescent="0.3"/>
    <row r="700" s="1" customFormat="1" x14ac:dyDescent="0.3"/>
    <row r="701" s="1" customFormat="1" x14ac:dyDescent="0.3"/>
    <row r="702" s="1" customFormat="1" x14ac:dyDescent="0.3"/>
    <row r="703" s="1" customFormat="1" x14ac:dyDescent="0.3"/>
    <row r="704" s="1" customFormat="1" x14ac:dyDescent="0.3"/>
    <row r="705" s="1" customFormat="1" x14ac:dyDescent="0.3"/>
    <row r="706" s="1" customFormat="1" x14ac:dyDescent="0.3"/>
    <row r="707" s="1" customFormat="1" x14ac:dyDescent="0.3"/>
    <row r="708" s="1" customFormat="1" x14ac:dyDescent="0.3"/>
    <row r="709" s="1" customFormat="1" x14ac:dyDescent="0.3"/>
    <row r="710" s="1" customFormat="1" x14ac:dyDescent="0.3"/>
    <row r="711" s="1" customFormat="1" x14ac:dyDescent="0.3"/>
    <row r="712" s="1" customFormat="1" x14ac:dyDescent="0.3"/>
    <row r="713" s="1" customFormat="1" x14ac:dyDescent="0.3"/>
    <row r="714" s="1" customFormat="1" x14ac:dyDescent="0.3"/>
    <row r="715" s="1" customFormat="1" x14ac:dyDescent="0.3"/>
    <row r="716" s="1" customFormat="1" x14ac:dyDescent="0.3"/>
    <row r="717" s="1" customFormat="1" x14ac:dyDescent="0.3"/>
    <row r="718" s="1" customFormat="1" x14ac:dyDescent="0.3"/>
    <row r="719" s="1" customFormat="1" x14ac:dyDescent="0.3"/>
    <row r="720" s="1" customFormat="1" x14ac:dyDescent="0.3"/>
    <row r="721" s="1" customFormat="1" x14ac:dyDescent="0.3"/>
    <row r="722" s="1" customFormat="1" x14ac:dyDescent="0.3"/>
    <row r="723" s="1" customFormat="1" x14ac:dyDescent="0.3"/>
    <row r="724" s="1" customFormat="1" x14ac:dyDescent="0.3"/>
    <row r="725" s="1" customFormat="1" x14ac:dyDescent="0.3"/>
    <row r="726" s="1" customFormat="1" x14ac:dyDescent="0.3"/>
    <row r="727" s="1" customFormat="1" x14ac:dyDescent="0.3"/>
    <row r="728" s="1" customFormat="1" x14ac:dyDescent="0.3"/>
    <row r="729" s="1" customFormat="1" x14ac:dyDescent="0.3"/>
    <row r="730" s="1" customFormat="1" x14ac:dyDescent="0.3"/>
    <row r="731" s="1" customFormat="1" x14ac:dyDescent="0.3"/>
    <row r="732" s="1" customFormat="1" x14ac:dyDescent="0.3"/>
    <row r="733" s="1" customFormat="1" x14ac:dyDescent="0.3"/>
    <row r="734" s="1" customFormat="1" x14ac:dyDescent="0.3"/>
    <row r="735" s="1" customFormat="1" x14ac:dyDescent="0.3"/>
    <row r="736" s="1" customFormat="1" x14ac:dyDescent="0.3"/>
    <row r="737" s="1" customFormat="1" x14ac:dyDescent="0.3"/>
    <row r="738" s="1" customFormat="1" x14ac:dyDescent="0.3"/>
    <row r="739" s="1" customFormat="1" x14ac:dyDescent="0.3"/>
    <row r="740" s="1" customFormat="1" x14ac:dyDescent="0.3"/>
    <row r="741" s="1" customFormat="1" x14ac:dyDescent="0.3"/>
    <row r="742" s="1" customFormat="1" x14ac:dyDescent="0.3"/>
    <row r="743" s="1" customFormat="1" x14ac:dyDescent="0.3"/>
    <row r="744" s="1" customFormat="1" x14ac:dyDescent="0.3"/>
    <row r="745" s="1" customFormat="1" x14ac:dyDescent="0.3"/>
    <row r="746" s="1" customFormat="1" x14ac:dyDescent="0.3"/>
    <row r="747" s="1" customFormat="1" x14ac:dyDescent="0.3"/>
    <row r="748" s="1" customFormat="1" x14ac:dyDescent="0.3"/>
    <row r="749" s="1" customFormat="1" x14ac:dyDescent="0.3"/>
    <row r="750" s="1" customFormat="1" x14ac:dyDescent="0.3"/>
    <row r="751" s="1" customFormat="1" x14ac:dyDescent="0.3"/>
    <row r="752" s="1" customFormat="1" x14ac:dyDescent="0.3"/>
    <row r="753" s="1" customFormat="1" x14ac:dyDescent="0.3"/>
    <row r="754" s="1" customFormat="1" x14ac:dyDescent="0.3"/>
    <row r="755" s="1" customFormat="1" x14ac:dyDescent="0.3"/>
    <row r="756" s="1" customFormat="1" x14ac:dyDescent="0.3"/>
    <row r="757" s="1" customFormat="1" x14ac:dyDescent="0.3"/>
    <row r="758" s="1" customFormat="1" x14ac:dyDescent="0.3"/>
    <row r="759" s="1" customFormat="1" x14ac:dyDescent="0.3"/>
    <row r="760" s="1" customFormat="1" x14ac:dyDescent="0.3"/>
    <row r="761" s="1" customFormat="1" x14ac:dyDescent="0.3"/>
    <row r="762" s="1" customFormat="1" x14ac:dyDescent="0.3"/>
    <row r="763" s="1" customFormat="1" x14ac:dyDescent="0.3"/>
    <row r="764" s="1" customFormat="1" x14ac:dyDescent="0.3"/>
    <row r="765" s="1" customFormat="1" x14ac:dyDescent="0.3"/>
    <row r="766" s="1" customFormat="1" x14ac:dyDescent="0.3"/>
    <row r="767" s="1" customFormat="1" x14ac:dyDescent="0.3"/>
    <row r="768" s="1" customFormat="1" x14ac:dyDescent="0.3"/>
    <row r="769" s="1" customFormat="1" x14ac:dyDescent="0.3"/>
    <row r="770" s="1" customFormat="1" x14ac:dyDescent="0.3"/>
    <row r="771" s="1" customFormat="1" x14ac:dyDescent="0.3"/>
    <row r="772" s="1" customFormat="1" x14ac:dyDescent="0.3"/>
    <row r="773" s="1" customFormat="1" x14ac:dyDescent="0.3"/>
    <row r="774" s="1" customFormat="1" x14ac:dyDescent="0.3"/>
    <row r="775" s="1" customFormat="1" x14ac:dyDescent="0.3"/>
    <row r="776" s="1" customFormat="1" x14ac:dyDescent="0.3"/>
    <row r="777" s="1" customFormat="1" x14ac:dyDescent="0.3"/>
    <row r="778" s="1" customFormat="1" x14ac:dyDescent="0.3"/>
    <row r="779" s="1" customFormat="1" x14ac:dyDescent="0.3"/>
    <row r="780" s="1" customFormat="1" x14ac:dyDescent="0.3"/>
    <row r="781" s="1" customFormat="1" x14ac:dyDescent="0.3"/>
    <row r="782" s="1" customFormat="1" x14ac:dyDescent="0.3"/>
    <row r="783" s="1" customFormat="1" x14ac:dyDescent="0.3"/>
    <row r="784" s="1" customFormat="1" x14ac:dyDescent="0.3"/>
    <row r="785" s="1" customFormat="1" x14ac:dyDescent="0.3"/>
    <row r="786" s="1" customFormat="1" x14ac:dyDescent="0.3"/>
    <row r="787" s="1" customFormat="1" x14ac:dyDescent="0.3"/>
    <row r="788" s="1" customFormat="1" x14ac:dyDescent="0.3"/>
    <row r="789" s="1" customFormat="1" x14ac:dyDescent="0.3"/>
    <row r="790" s="1" customFormat="1" x14ac:dyDescent="0.3"/>
    <row r="791" s="1" customFormat="1" x14ac:dyDescent="0.3"/>
    <row r="792" s="1" customFormat="1" x14ac:dyDescent="0.3"/>
    <row r="793" s="1" customFormat="1" x14ac:dyDescent="0.3"/>
    <row r="794" s="1" customFormat="1" x14ac:dyDescent="0.3"/>
    <row r="795" s="1" customFormat="1" x14ac:dyDescent="0.3"/>
    <row r="796" s="1" customFormat="1" x14ac:dyDescent="0.3"/>
    <row r="797" s="1" customFormat="1" x14ac:dyDescent="0.3"/>
    <row r="798" s="1" customFormat="1" x14ac:dyDescent="0.3"/>
    <row r="799" s="1" customFormat="1" x14ac:dyDescent="0.3"/>
    <row r="800" s="1" customFormat="1" x14ac:dyDescent="0.3"/>
    <row r="801" s="1" customFormat="1" x14ac:dyDescent="0.3"/>
    <row r="802" s="1" customFormat="1" x14ac:dyDescent="0.3"/>
    <row r="803" s="1" customFormat="1" x14ac:dyDescent="0.3"/>
    <row r="804" s="1" customFormat="1" x14ac:dyDescent="0.3"/>
    <row r="805" s="1" customFormat="1" x14ac:dyDescent="0.3"/>
    <row r="806" s="1" customFormat="1" x14ac:dyDescent="0.3"/>
    <row r="807" s="1" customFormat="1" x14ac:dyDescent="0.3"/>
    <row r="808" s="1" customFormat="1" x14ac:dyDescent="0.3"/>
    <row r="809" s="1" customFormat="1" x14ac:dyDescent="0.3"/>
    <row r="810" s="1" customFormat="1" x14ac:dyDescent="0.3"/>
    <row r="811" s="1" customFormat="1" x14ac:dyDescent="0.3"/>
    <row r="812" s="1" customFormat="1" x14ac:dyDescent="0.3"/>
    <row r="813" s="1" customFormat="1" x14ac:dyDescent="0.3"/>
    <row r="814" s="1" customFormat="1" x14ac:dyDescent="0.3"/>
    <row r="815" s="1" customFormat="1" x14ac:dyDescent="0.3"/>
    <row r="816" s="1" customFormat="1" x14ac:dyDescent="0.3"/>
    <row r="817" s="1" customFormat="1" x14ac:dyDescent="0.3"/>
    <row r="818" s="1" customFormat="1" x14ac:dyDescent="0.3"/>
    <row r="819" s="1" customFormat="1" x14ac:dyDescent="0.3"/>
    <row r="820" s="1" customFormat="1" x14ac:dyDescent="0.3"/>
    <row r="821" s="1" customFormat="1" x14ac:dyDescent="0.3"/>
    <row r="822" s="1" customFormat="1" x14ac:dyDescent="0.3"/>
    <row r="823" s="1" customFormat="1" x14ac:dyDescent="0.3"/>
    <row r="824" s="1" customFormat="1" x14ac:dyDescent="0.3"/>
    <row r="825" s="1" customFormat="1" x14ac:dyDescent="0.3"/>
    <row r="826" s="1" customFormat="1" x14ac:dyDescent="0.3"/>
    <row r="827" s="1" customFormat="1" x14ac:dyDescent="0.3"/>
    <row r="828" s="1" customFormat="1" x14ac:dyDescent="0.3"/>
    <row r="829" s="1" customFormat="1" x14ac:dyDescent="0.3"/>
    <row r="830" s="1" customFormat="1" x14ac:dyDescent="0.3"/>
    <row r="831" s="1" customFormat="1" x14ac:dyDescent="0.3"/>
    <row r="832" s="1" customFormat="1" x14ac:dyDescent="0.3"/>
    <row r="833" s="1" customFormat="1" x14ac:dyDescent="0.3"/>
    <row r="834" s="1" customFormat="1" x14ac:dyDescent="0.3"/>
    <row r="835" s="1" customFormat="1" x14ac:dyDescent="0.3"/>
    <row r="836" s="1" customFormat="1" x14ac:dyDescent="0.3"/>
    <row r="837" s="1" customFormat="1" x14ac:dyDescent="0.3"/>
    <row r="838" s="1" customFormat="1" x14ac:dyDescent="0.3"/>
    <row r="839" s="1" customFormat="1" x14ac:dyDescent="0.3"/>
    <row r="840" s="1" customFormat="1" x14ac:dyDescent="0.3"/>
    <row r="841" s="1" customFormat="1" x14ac:dyDescent="0.3"/>
    <row r="842" s="1" customFormat="1" x14ac:dyDescent="0.3"/>
    <row r="843" s="1" customFormat="1" x14ac:dyDescent="0.3"/>
    <row r="844" s="1" customFormat="1" x14ac:dyDescent="0.3"/>
    <row r="845" s="1" customFormat="1" x14ac:dyDescent="0.3"/>
    <row r="846" s="1" customFormat="1" x14ac:dyDescent="0.3"/>
    <row r="847" s="1" customFormat="1" x14ac:dyDescent="0.3"/>
    <row r="848" s="1" customFormat="1" x14ac:dyDescent="0.3"/>
    <row r="849" s="1" customFormat="1" x14ac:dyDescent="0.3"/>
    <row r="850" s="1" customFormat="1" x14ac:dyDescent="0.3"/>
    <row r="851" s="1" customFormat="1" x14ac:dyDescent="0.3"/>
    <row r="852" s="1" customFormat="1" x14ac:dyDescent="0.3"/>
    <row r="853" s="1" customFormat="1" x14ac:dyDescent="0.3"/>
    <row r="854" s="1" customFormat="1" x14ac:dyDescent="0.3"/>
    <row r="855" s="1" customFormat="1" x14ac:dyDescent="0.3"/>
    <row r="856" s="1" customFormat="1" x14ac:dyDescent="0.3"/>
    <row r="857" s="1" customFormat="1" x14ac:dyDescent="0.3"/>
    <row r="858" s="1" customFormat="1" x14ac:dyDescent="0.3"/>
    <row r="859" s="1" customFormat="1" x14ac:dyDescent="0.3"/>
    <row r="860" s="1" customFormat="1" x14ac:dyDescent="0.3"/>
    <row r="861" s="1" customFormat="1" x14ac:dyDescent="0.3"/>
    <row r="862" s="1" customFormat="1" x14ac:dyDescent="0.3"/>
    <row r="863" s="1" customFormat="1" x14ac:dyDescent="0.3"/>
    <row r="864" s="1" customFormat="1" x14ac:dyDescent="0.3"/>
    <row r="865" s="1" customFormat="1" x14ac:dyDescent="0.3"/>
    <row r="866" s="1" customFormat="1" x14ac:dyDescent="0.3"/>
    <row r="867" s="1" customFormat="1" x14ac:dyDescent="0.3"/>
    <row r="868" s="1" customFormat="1" x14ac:dyDescent="0.3"/>
    <row r="869" s="1" customFormat="1" x14ac:dyDescent="0.3"/>
    <row r="870" s="1" customFormat="1" x14ac:dyDescent="0.3"/>
    <row r="871" s="1" customFormat="1" x14ac:dyDescent="0.3"/>
    <row r="872" s="1" customFormat="1" x14ac:dyDescent="0.3"/>
    <row r="873" s="1" customFormat="1" x14ac:dyDescent="0.3"/>
    <row r="874" s="1" customFormat="1" x14ac:dyDescent="0.3"/>
    <row r="875" s="1" customFormat="1" x14ac:dyDescent="0.3"/>
    <row r="876" s="1" customFormat="1" x14ac:dyDescent="0.3"/>
    <row r="877" s="1" customFormat="1" x14ac:dyDescent="0.3"/>
    <row r="878" s="1" customFormat="1" x14ac:dyDescent="0.3"/>
    <row r="879" s="1" customFormat="1" x14ac:dyDescent="0.3"/>
    <row r="880" s="1" customFormat="1" x14ac:dyDescent="0.3"/>
    <row r="881" s="1" customFormat="1" x14ac:dyDescent="0.3"/>
    <row r="882" s="1" customFormat="1" x14ac:dyDescent="0.3"/>
    <row r="883" s="1" customFormat="1" x14ac:dyDescent="0.3"/>
    <row r="884" s="1" customFormat="1" x14ac:dyDescent="0.3"/>
    <row r="885" s="1" customFormat="1" x14ac:dyDescent="0.3"/>
    <row r="886" s="1" customFormat="1" x14ac:dyDescent="0.3"/>
    <row r="887" s="1" customFormat="1" x14ac:dyDescent="0.3"/>
    <row r="888" s="1" customFormat="1" x14ac:dyDescent="0.3"/>
    <row r="889" s="1" customFormat="1" x14ac:dyDescent="0.3"/>
    <row r="890" s="1" customFormat="1" x14ac:dyDescent="0.3"/>
    <row r="891" s="1" customFormat="1" x14ac:dyDescent="0.3"/>
    <row r="892" s="1" customFormat="1" x14ac:dyDescent="0.3"/>
    <row r="893" s="1" customFormat="1" x14ac:dyDescent="0.3"/>
    <row r="894" s="1" customFormat="1" x14ac:dyDescent="0.3"/>
    <row r="895" s="1" customFormat="1" x14ac:dyDescent="0.3"/>
    <row r="896" s="1" customFormat="1" x14ac:dyDescent="0.3"/>
    <row r="897" s="1" customFormat="1" x14ac:dyDescent="0.3"/>
    <row r="898" s="1" customFormat="1" x14ac:dyDescent="0.3"/>
    <row r="899" s="1" customFormat="1" x14ac:dyDescent="0.3"/>
    <row r="900" s="1" customFormat="1" x14ac:dyDescent="0.3"/>
    <row r="901" s="1" customFormat="1" x14ac:dyDescent="0.3"/>
    <row r="902" s="1" customFormat="1" x14ac:dyDescent="0.3"/>
    <row r="903" s="1" customFormat="1" x14ac:dyDescent="0.3"/>
    <row r="904" s="1" customFormat="1" x14ac:dyDescent="0.3"/>
    <row r="905" s="1" customFormat="1" x14ac:dyDescent="0.3"/>
    <row r="906" s="1" customFormat="1" x14ac:dyDescent="0.3"/>
    <row r="907" s="1" customFormat="1" x14ac:dyDescent="0.3"/>
    <row r="908" s="1" customFormat="1" x14ac:dyDescent="0.3"/>
    <row r="909" s="1" customFormat="1" x14ac:dyDescent="0.3"/>
    <row r="910" s="1" customFormat="1" x14ac:dyDescent="0.3"/>
    <row r="911" s="1" customFormat="1" x14ac:dyDescent="0.3"/>
    <row r="912" s="1" customFormat="1" x14ac:dyDescent="0.3"/>
    <row r="913" s="1" customFormat="1" x14ac:dyDescent="0.3"/>
    <row r="914" s="1" customFormat="1" x14ac:dyDescent="0.3"/>
    <row r="915" s="1" customFormat="1" x14ac:dyDescent="0.3"/>
    <row r="916" s="1" customFormat="1" x14ac:dyDescent="0.3"/>
    <row r="917" s="1" customFormat="1" x14ac:dyDescent="0.3"/>
    <row r="918" s="1" customFormat="1" x14ac:dyDescent="0.3"/>
    <row r="919" s="1" customFormat="1" x14ac:dyDescent="0.3"/>
    <row r="920" s="1" customFormat="1" x14ac:dyDescent="0.3"/>
    <row r="921" s="1" customFormat="1" x14ac:dyDescent="0.3"/>
    <row r="922" s="1" customFormat="1" x14ac:dyDescent="0.3"/>
    <row r="923" s="1" customFormat="1" x14ac:dyDescent="0.3"/>
    <row r="924" s="1" customFormat="1" x14ac:dyDescent="0.3"/>
    <row r="925" s="1" customFormat="1" x14ac:dyDescent="0.3"/>
    <row r="926" s="1" customFormat="1" x14ac:dyDescent="0.3"/>
    <row r="927" s="1" customFormat="1" x14ac:dyDescent="0.3"/>
    <row r="928" s="1" customFormat="1" x14ac:dyDescent="0.3"/>
    <row r="929" s="1" customFormat="1" x14ac:dyDescent="0.3"/>
    <row r="930" s="1" customFormat="1" x14ac:dyDescent="0.3"/>
    <row r="931" s="1" customFormat="1" x14ac:dyDescent="0.3"/>
    <row r="932" s="1" customFormat="1" x14ac:dyDescent="0.3"/>
    <row r="933" s="1" customFormat="1" x14ac:dyDescent="0.3"/>
    <row r="934" s="1" customFormat="1" x14ac:dyDescent="0.3"/>
    <row r="935" s="1" customFormat="1" x14ac:dyDescent="0.3"/>
    <row r="936" s="1" customFormat="1" x14ac:dyDescent="0.3"/>
    <row r="937" s="1" customFormat="1" x14ac:dyDescent="0.3"/>
    <row r="938" s="1" customFormat="1" x14ac:dyDescent="0.3"/>
    <row r="939" s="1" customFormat="1" x14ac:dyDescent="0.3"/>
    <row r="940" s="1" customFormat="1" x14ac:dyDescent="0.3"/>
    <row r="941" s="1" customFormat="1" x14ac:dyDescent="0.3"/>
    <row r="942" s="1" customFormat="1" x14ac:dyDescent="0.3"/>
    <row r="943" s="1" customFormat="1" x14ac:dyDescent="0.3"/>
    <row r="944" s="1" customFormat="1" x14ac:dyDescent="0.3"/>
    <row r="945" s="1" customFormat="1" x14ac:dyDescent="0.3"/>
    <row r="946" s="1" customFormat="1" x14ac:dyDescent="0.3"/>
    <row r="947" s="1" customFormat="1" x14ac:dyDescent="0.3"/>
    <row r="948" s="1" customFormat="1" x14ac:dyDescent="0.3"/>
    <row r="949" s="1" customFormat="1" x14ac:dyDescent="0.3"/>
    <row r="950" s="1" customFormat="1" x14ac:dyDescent="0.3"/>
    <row r="951" s="1" customFormat="1" x14ac:dyDescent="0.3"/>
    <row r="952" s="1" customFormat="1" x14ac:dyDescent="0.3"/>
    <row r="953" s="1" customFormat="1" x14ac:dyDescent="0.3"/>
    <row r="954" s="1" customFormat="1" x14ac:dyDescent="0.3"/>
    <row r="955" s="1" customFormat="1" x14ac:dyDescent="0.3"/>
    <row r="956" s="1" customFormat="1" x14ac:dyDescent="0.3"/>
    <row r="957" s="1" customFormat="1" x14ac:dyDescent="0.3"/>
    <row r="958" s="1" customFormat="1" x14ac:dyDescent="0.3"/>
    <row r="959" s="1" customFormat="1" x14ac:dyDescent="0.3"/>
    <row r="960" s="1" customFormat="1" x14ac:dyDescent="0.3"/>
    <row r="961" s="1" customFormat="1" x14ac:dyDescent="0.3"/>
    <row r="962" s="1" customFormat="1" x14ac:dyDescent="0.3"/>
    <row r="963" s="1" customFormat="1" x14ac:dyDescent="0.3"/>
    <row r="964" s="1" customFormat="1" x14ac:dyDescent="0.3"/>
    <row r="965" s="1" customFormat="1" x14ac:dyDescent="0.3"/>
    <row r="966" s="1" customFormat="1" x14ac:dyDescent="0.3"/>
    <row r="967" s="1" customFormat="1" x14ac:dyDescent="0.3"/>
    <row r="968" s="1" customFormat="1" x14ac:dyDescent="0.3"/>
    <row r="969" s="1" customFormat="1" x14ac:dyDescent="0.3"/>
    <row r="970" s="1" customFormat="1" x14ac:dyDescent="0.3"/>
    <row r="971" s="1" customFormat="1" x14ac:dyDescent="0.3"/>
    <row r="972" s="1" customFormat="1" x14ac:dyDescent="0.3"/>
    <row r="973" s="1" customFormat="1" x14ac:dyDescent="0.3"/>
    <row r="974" s="1" customFormat="1" x14ac:dyDescent="0.3"/>
    <row r="975" s="1" customFormat="1" x14ac:dyDescent="0.3"/>
    <row r="976" s="1" customFormat="1" x14ac:dyDescent="0.3"/>
    <row r="977" s="1" customFormat="1" x14ac:dyDescent="0.3"/>
    <row r="978" s="1" customFormat="1" x14ac:dyDescent="0.3"/>
    <row r="979" s="1" customFormat="1" x14ac:dyDescent="0.3"/>
    <row r="980" s="1" customFormat="1" x14ac:dyDescent="0.3"/>
    <row r="981" s="1" customFormat="1" x14ac:dyDescent="0.3"/>
    <row r="982" s="1" customFormat="1" x14ac:dyDescent="0.3"/>
    <row r="983" s="1" customFormat="1" x14ac:dyDescent="0.3"/>
    <row r="984" s="1" customFormat="1" x14ac:dyDescent="0.3"/>
    <row r="985" s="1" customFormat="1" x14ac:dyDescent="0.3"/>
    <row r="986" s="1" customFormat="1" x14ac:dyDescent="0.3"/>
    <row r="987" s="1" customFormat="1" x14ac:dyDescent="0.3"/>
    <row r="988" s="1" customFormat="1" x14ac:dyDescent="0.3"/>
    <row r="989" s="1" customFormat="1" x14ac:dyDescent="0.3"/>
    <row r="990" s="1" customFormat="1" x14ac:dyDescent="0.3"/>
    <row r="991" s="1" customFormat="1" x14ac:dyDescent="0.3"/>
    <row r="992" s="1" customFormat="1" x14ac:dyDescent="0.3"/>
    <row r="993" s="1" customFormat="1" x14ac:dyDescent="0.3"/>
    <row r="994" s="1" customFormat="1" x14ac:dyDescent="0.3"/>
    <row r="995" s="1" customFormat="1" x14ac:dyDescent="0.3"/>
    <row r="996" s="1" customFormat="1" x14ac:dyDescent="0.3"/>
    <row r="997" s="1" customFormat="1" x14ac:dyDescent="0.3"/>
    <row r="998" s="1" customFormat="1" x14ac:dyDescent="0.3"/>
    <row r="999" s="1" customFormat="1" x14ac:dyDescent="0.3"/>
    <row r="1000" s="1" customFormat="1" x14ac:dyDescent="0.3"/>
    <row r="1001" s="1" customFormat="1" x14ac:dyDescent="0.3"/>
    <row r="1002" s="1" customFormat="1" x14ac:dyDescent="0.3"/>
    <row r="1003" s="1" customFormat="1" x14ac:dyDescent="0.3"/>
    <row r="1004" s="1" customFormat="1" x14ac:dyDescent="0.3"/>
    <row r="1005" s="1" customFormat="1" x14ac:dyDescent="0.3"/>
    <row r="1006" s="1" customFormat="1" x14ac:dyDescent="0.3"/>
    <row r="1007" s="1" customFormat="1" x14ac:dyDescent="0.3"/>
    <row r="1008" s="1" customFormat="1" x14ac:dyDescent="0.3"/>
    <row r="1009" s="1" customFormat="1" x14ac:dyDescent="0.3"/>
    <row r="1010" s="1" customFormat="1" x14ac:dyDescent="0.3"/>
    <row r="1011" s="1" customFormat="1" x14ac:dyDescent="0.3"/>
    <row r="1012" s="1" customFormat="1" x14ac:dyDescent="0.3"/>
    <row r="1013" s="1" customFormat="1" x14ac:dyDescent="0.3"/>
    <row r="1014" s="1" customFormat="1" x14ac:dyDescent="0.3"/>
    <row r="1015" s="1" customFormat="1" x14ac:dyDescent="0.3"/>
    <row r="1016" s="1" customFormat="1" x14ac:dyDescent="0.3"/>
    <row r="1017" s="1" customFormat="1" x14ac:dyDescent="0.3"/>
    <row r="1018" s="1" customFormat="1" x14ac:dyDescent="0.3"/>
    <row r="1019" s="1" customFormat="1" x14ac:dyDescent="0.3"/>
    <row r="1020" s="1" customFormat="1" x14ac:dyDescent="0.3"/>
    <row r="1021" s="1" customFormat="1" x14ac:dyDescent="0.3"/>
    <row r="1022" s="1" customFormat="1" x14ac:dyDescent="0.3"/>
    <row r="1023" s="1" customFormat="1" x14ac:dyDescent="0.3"/>
    <row r="1024" s="1" customFormat="1" x14ac:dyDescent="0.3"/>
    <row r="1025" s="1" customFormat="1" x14ac:dyDescent="0.3"/>
    <row r="1026" s="1" customFormat="1" x14ac:dyDescent="0.3"/>
    <row r="1027" s="1" customFormat="1" x14ac:dyDescent="0.3"/>
    <row r="1028" s="1" customFormat="1" x14ac:dyDescent="0.3"/>
    <row r="1029" s="1" customFormat="1" x14ac:dyDescent="0.3"/>
    <row r="1030" s="1" customFormat="1" x14ac:dyDescent="0.3"/>
    <row r="1031" s="1" customFormat="1" x14ac:dyDescent="0.3"/>
    <row r="1032" s="1" customFormat="1" x14ac:dyDescent="0.3"/>
    <row r="1033" s="1" customFormat="1" x14ac:dyDescent="0.3"/>
    <row r="1034" s="1" customFormat="1" x14ac:dyDescent="0.3"/>
    <row r="1035" s="1" customFormat="1" x14ac:dyDescent="0.3"/>
    <row r="1036" s="1" customFormat="1" x14ac:dyDescent="0.3"/>
    <row r="1037" s="1" customFormat="1" x14ac:dyDescent="0.3"/>
    <row r="1038" s="1" customFormat="1" x14ac:dyDescent="0.3"/>
    <row r="1039" s="1" customFormat="1" x14ac:dyDescent="0.3"/>
    <row r="1040" s="1" customFormat="1" x14ac:dyDescent="0.3"/>
    <row r="1041" s="1" customFormat="1" x14ac:dyDescent="0.3"/>
    <row r="1042" s="1" customFormat="1" x14ac:dyDescent="0.3"/>
    <row r="1043" s="1" customFormat="1" x14ac:dyDescent="0.3"/>
    <row r="1044" s="1" customFormat="1" x14ac:dyDescent="0.3"/>
    <row r="1045" s="1" customFormat="1" x14ac:dyDescent="0.3"/>
    <row r="1046" s="1" customFormat="1" x14ac:dyDescent="0.3"/>
    <row r="1047" s="1" customFormat="1" x14ac:dyDescent="0.3"/>
    <row r="1048" s="1" customFormat="1" x14ac:dyDescent="0.3"/>
    <row r="1049" s="1" customFormat="1" x14ac:dyDescent="0.3"/>
    <row r="1050" s="1" customFormat="1" x14ac:dyDescent="0.3"/>
    <row r="1051" s="1" customFormat="1" x14ac:dyDescent="0.3"/>
    <row r="1052" s="1" customFormat="1" x14ac:dyDescent="0.3"/>
    <row r="1053" s="1" customFormat="1" x14ac:dyDescent="0.3"/>
    <row r="1054" s="1" customFormat="1" x14ac:dyDescent="0.3"/>
    <row r="1055" s="1" customFormat="1" x14ac:dyDescent="0.3"/>
    <row r="1056" s="1" customFormat="1" x14ac:dyDescent="0.3"/>
    <row r="1057" s="1" customFormat="1" x14ac:dyDescent="0.3"/>
    <row r="1058" s="1" customFormat="1" x14ac:dyDescent="0.3"/>
    <row r="1059" s="1" customFormat="1" x14ac:dyDescent="0.3"/>
    <row r="1060" s="1" customFormat="1" x14ac:dyDescent="0.3"/>
    <row r="1061" s="1" customFormat="1" x14ac:dyDescent="0.3"/>
    <row r="1062" s="1" customFormat="1" x14ac:dyDescent="0.3"/>
    <row r="1063" s="1" customFormat="1" x14ac:dyDescent="0.3"/>
    <row r="1064" s="1" customFormat="1" x14ac:dyDescent="0.3"/>
    <row r="1065" s="1" customFormat="1" x14ac:dyDescent="0.3"/>
    <row r="1066" s="1" customFormat="1" x14ac:dyDescent="0.3"/>
    <row r="1067" s="1" customFormat="1" x14ac:dyDescent="0.3"/>
    <row r="1068" s="1" customFormat="1" x14ac:dyDescent="0.3"/>
    <row r="1069" s="1" customFormat="1" x14ac:dyDescent="0.3"/>
    <row r="1070" s="1" customFormat="1" x14ac:dyDescent="0.3"/>
    <row r="1071" s="1" customFormat="1" x14ac:dyDescent="0.3"/>
    <row r="1072" s="1" customFormat="1" x14ac:dyDescent="0.3"/>
    <row r="1073" s="1" customFormat="1" x14ac:dyDescent="0.3"/>
    <row r="1074" s="1" customFormat="1" x14ac:dyDescent="0.3"/>
    <row r="1075" s="1" customFormat="1" x14ac:dyDescent="0.3"/>
    <row r="1076" s="1" customFormat="1" x14ac:dyDescent="0.3"/>
    <row r="1077" s="1" customFormat="1" x14ac:dyDescent="0.3"/>
    <row r="1078" s="1" customFormat="1" x14ac:dyDescent="0.3"/>
    <row r="1079" s="1" customFormat="1" x14ac:dyDescent="0.3"/>
    <row r="1080" s="1" customFormat="1" x14ac:dyDescent="0.3"/>
    <row r="1081" s="1" customFormat="1" x14ac:dyDescent="0.3"/>
    <row r="1082" s="1" customFormat="1" x14ac:dyDescent="0.3"/>
    <row r="1083" s="1" customFormat="1" x14ac:dyDescent="0.3"/>
    <row r="1084" s="1" customFormat="1" x14ac:dyDescent="0.3"/>
    <row r="1085" s="1" customFormat="1" x14ac:dyDescent="0.3"/>
    <row r="1086" s="1" customFormat="1" x14ac:dyDescent="0.3"/>
    <row r="1087" s="1" customFormat="1" x14ac:dyDescent="0.3"/>
    <row r="1088" s="1" customFormat="1" x14ac:dyDescent="0.3"/>
    <row r="1089" s="1" customFormat="1" x14ac:dyDescent="0.3"/>
    <row r="1090" s="1" customFormat="1" x14ac:dyDescent="0.3"/>
    <row r="1091" s="1" customFormat="1" x14ac:dyDescent="0.3"/>
    <row r="1092" s="1" customFormat="1" x14ac:dyDescent="0.3"/>
    <row r="1093" s="1" customFormat="1" x14ac:dyDescent="0.3"/>
    <row r="1094" s="1" customFormat="1" x14ac:dyDescent="0.3"/>
    <row r="1095" s="1" customFormat="1" x14ac:dyDescent="0.3"/>
    <row r="1096" s="1" customFormat="1" x14ac:dyDescent="0.3"/>
    <row r="1097" s="1" customFormat="1" x14ac:dyDescent="0.3"/>
    <row r="1098" s="1" customFormat="1" x14ac:dyDescent="0.3"/>
    <row r="1099" s="1" customFormat="1" x14ac:dyDescent="0.3"/>
    <row r="1100" s="1" customFormat="1" x14ac:dyDescent="0.3"/>
    <row r="1101" s="1" customFormat="1" x14ac:dyDescent="0.3"/>
    <row r="1102" s="1" customFormat="1" x14ac:dyDescent="0.3"/>
    <row r="1103" s="1" customFormat="1" x14ac:dyDescent="0.3"/>
    <row r="1104" s="1" customFormat="1" x14ac:dyDescent="0.3"/>
    <row r="1105" s="1" customFormat="1" x14ac:dyDescent="0.3"/>
    <row r="1106" s="1" customFormat="1" x14ac:dyDescent="0.3"/>
    <row r="1107" s="1" customFormat="1" x14ac:dyDescent="0.3"/>
    <row r="1108" s="1" customFormat="1" x14ac:dyDescent="0.3"/>
    <row r="1109" s="1" customFormat="1" x14ac:dyDescent="0.3"/>
    <row r="1110" s="1" customFormat="1" x14ac:dyDescent="0.3"/>
    <row r="1111" s="1" customFormat="1" x14ac:dyDescent="0.3"/>
    <row r="1112" s="1" customFormat="1" x14ac:dyDescent="0.3"/>
    <row r="1113" s="1" customFormat="1" x14ac:dyDescent="0.3"/>
    <row r="1114" s="1" customFormat="1" x14ac:dyDescent="0.3"/>
    <row r="1115" s="1" customFormat="1" x14ac:dyDescent="0.3"/>
    <row r="1116" s="1" customFormat="1" x14ac:dyDescent="0.3"/>
    <row r="1117" s="1" customFormat="1" x14ac:dyDescent="0.3"/>
    <row r="1118" s="1" customFormat="1" x14ac:dyDescent="0.3"/>
    <row r="1119" s="1" customFormat="1" x14ac:dyDescent="0.3"/>
    <row r="1120" s="1" customFormat="1" x14ac:dyDescent="0.3"/>
    <row r="1121" s="1" customFormat="1" x14ac:dyDescent="0.3"/>
    <row r="1122" s="1" customFormat="1" x14ac:dyDescent="0.3"/>
    <row r="1123" s="1" customFormat="1" x14ac:dyDescent="0.3"/>
    <row r="1124" s="1" customFormat="1" x14ac:dyDescent="0.3"/>
    <row r="1125" s="1" customFormat="1" x14ac:dyDescent="0.3"/>
    <row r="1126" s="1" customFormat="1" x14ac:dyDescent="0.3"/>
    <row r="1127" s="1" customFormat="1" x14ac:dyDescent="0.3"/>
    <row r="1128" s="1" customFormat="1" x14ac:dyDescent="0.3"/>
    <row r="1129" s="1" customFormat="1" x14ac:dyDescent="0.3"/>
    <row r="1130" s="1" customFormat="1" x14ac:dyDescent="0.3"/>
    <row r="1131" s="1" customFormat="1" x14ac:dyDescent="0.3"/>
    <row r="1132" s="1" customFormat="1" x14ac:dyDescent="0.3"/>
    <row r="1133" s="1" customFormat="1" x14ac:dyDescent="0.3"/>
    <row r="1134" s="1" customFormat="1" x14ac:dyDescent="0.3"/>
    <row r="1135" s="1" customFormat="1" x14ac:dyDescent="0.3"/>
    <row r="1136" s="1" customFormat="1" x14ac:dyDescent="0.3"/>
    <row r="1137" s="1" customFormat="1" x14ac:dyDescent="0.3"/>
    <row r="1138" s="1" customFormat="1" x14ac:dyDescent="0.3"/>
    <row r="1139" s="1" customFormat="1" x14ac:dyDescent="0.3"/>
    <row r="1140" s="1" customFormat="1" x14ac:dyDescent="0.3"/>
    <row r="1141" s="1" customFormat="1" x14ac:dyDescent="0.3"/>
    <row r="1142" s="1" customFormat="1" x14ac:dyDescent="0.3"/>
    <row r="1143" s="1" customFormat="1" x14ac:dyDescent="0.3"/>
    <row r="1144" s="1" customFormat="1" x14ac:dyDescent="0.3"/>
    <row r="1145" s="1" customFormat="1" x14ac:dyDescent="0.3"/>
    <row r="1146" s="1" customFormat="1" x14ac:dyDescent="0.3"/>
    <row r="1147" s="1" customFormat="1" x14ac:dyDescent="0.3"/>
    <row r="1148" s="1" customFormat="1" x14ac:dyDescent="0.3"/>
    <row r="1149" s="1" customFormat="1" x14ac:dyDescent="0.3"/>
    <row r="1150" s="1" customFormat="1" x14ac:dyDescent="0.3"/>
    <row r="1151" s="1" customFormat="1" x14ac:dyDescent="0.3"/>
    <row r="1152" s="1" customFormat="1" x14ac:dyDescent="0.3"/>
    <row r="1153" s="1" customFormat="1" x14ac:dyDescent="0.3"/>
    <row r="1154" s="1" customFormat="1" x14ac:dyDescent="0.3"/>
    <row r="1155" s="1" customFormat="1" x14ac:dyDescent="0.3"/>
    <row r="1156" s="1" customFormat="1" x14ac:dyDescent="0.3"/>
    <row r="1157" s="1" customFormat="1" x14ac:dyDescent="0.3"/>
    <row r="1158" s="1" customFormat="1" x14ac:dyDescent="0.3"/>
    <row r="1159" s="1" customFormat="1" x14ac:dyDescent="0.3"/>
    <row r="1160" s="1" customFormat="1" x14ac:dyDescent="0.3"/>
    <row r="1161" s="1" customFormat="1" x14ac:dyDescent="0.3"/>
    <row r="1162" s="1" customFormat="1" x14ac:dyDescent="0.3"/>
    <row r="1163" s="1" customFormat="1" x14ac:dyDescent="0.3"/>
    <row r="1164" s="1" customFormat="1" x14ac:dyDescent="0.3"/>
    <row r="1165" s="1" customFormat="1" x14ac:dyDescent="0.3"/>
    <row r="1166" s="1" customFormat="1" x14ac:dyDescent="0.3"/>
    <row r="1167" s="1" customFormat="1" x14ac:dyDescent="0.3"/>
    <row r="1168" s="1" customFormat="1" x14ac:dyDescent="0.3"/>
    <row r="1169" s="1" customFormat="1" x14ac:dyDescent="0.3"/>
    <row r="1170" s="1" customFormat="1" x14ac:dyDescent="0.3"/>
    <row r="1171" s="1" customFormat="1" x14ac:dyDescent="0.3"/>
    <row r="1172" s="1" customFormat="1" x14ac:dyDescent="0.3"/>
    <row r="1173" s="1" customFormat="1" x14ac:dyDescent="0.3"/>
    <row r="1174" s="1" customFormat="1" x14ac:dyDescent="0.3"/>
    <row r="1175" s="1" customFormat="1" x14ac:dyDescent="0.3"/>
    <row r="1176" s="1" customFormat="1" x14ac:dyDescent="0.3"/>
    <row r="1177" s="1" customFormat="1" x14ac:dyDescent="0.3"/>
    <row r="1178" s="1" customFormat="1" x14ac:dyDescent="0.3"/>
    <row r="1179" s="1" customFormat="1" x14ac:dyDescent="0.3"/>
    <row r="1180" s="1" customFormat="1" x14ac:dyDescent="0.3"/>
    <row r="1181" s="1" customFormat="1" x14ac:dyDescent="0.3"/>
    <row r="1182" s="1" customFormat="1" x14ac:dyDescent="0.3"/>
    <row r="1183" s="1" customFormat="1" x14ac:dyDescent="0.3"/>
    <row r="1184" s="1" customFormat="1" x14ac:dyDescent="0.3"/>
    <row r="1185" s="1" customFormat="1" x14ac:dyDescent="0.3"/>
    <row r="1186" s="1" customFormat="1" x14ac:dyDescent="0.3"/>
    <row r="1187" s="1" customFormat="1" x14ac:dyDescent="0.3"/>
    <row r="1188" s="1" customFormat="1" x14ac:dyDescent="0.3"/>
    <row r="1189" s="1" customFormat="1" x14ac:dyDescent="0.3"/>
    <row r="1190" s="1" customFormat="1" x14ac:dyDescent="0.3"/>
    <row r="1191" s="1" customFormat="1" x14ac:dyDescent="0.3"/>
    <row r="1192" s="1" customFormat="1" x14ac:dyDescent="0.3"/>
    <row r="1193" s="1" customFormat="1" x14ac:dyDescent="0.3"/>
    <row r="1194" s="1" customFormat="1" x14ac:dyDescent="0.3"/>
    <row r="1195" s="1" customFormat="1" x14ac:dyDescent="0.3"/>
    <row r="1196" s="1" customFormat="1" x14ac:dyDescent="0.3"/>
    <row r="1197" s="1" customFormat="1" x14ac:dyDescent="0.3"/>
    <row r="1198" s="1" customFormat="1" x14ac:dyDescent="0.3"/>
    <row r="1199" s="1" customFormat="1" x14ac:dyDescent="0.3"/>
    <row r="1200" s="1" customFormat="1" x14ac:dyDescent="0.3"/>
    <row r="1201" s="1" customFormat="1" x14ac:dyDescent="0.3"/>
    <row r="1202" s="1" customFormat="1" x14ac:dyDescent="0.3"/>
    <row r="1203" s="1" customFormat="1" x14ac:dyDescent="0.3"/>
    <row r="1204" s="1" customFormat="1" x14ac:dyDescent="0.3"/>
    <row r="1205" s="1" customFormat="1" x14ac:dyDescent="0.3"/>
    <row r="1206" s="1" customFormat="1" x14ac:dyDescent="0.3"/>
    <row r="1207" s="1" customFormat="1" x14ac:dyDescent="0.3"/>
    <row r="1208" s="1" customFormat="1" x14ac:dyDescent="0.3"/>
    <row r="1209" s="1" customFormat="1" x14ac:dyDescent="0.3"/>
    <row r="1210" s="1" customFormat="1" x14ac:dyDescent="0.3"/>
    <row r="1211" s="1" customFormat="1" x14ac:dyDescent="0.3"/>
    <row r="1212" s="1" customFormat="1" x14ac:dyDescent="0.3"/>
    <row r="1213" s="1" customFormat="1" x14ac:dyDescent="0.3"/>
    <row r="1214" s="1" customFormat="1" x14ac:dyDescent="0.3"/>
    <row r="1215" s="1" customFormat="1" x14ac:dyDescent="0.3"/>
    <row r="1216" s="1" customFormat="1" x14ac:dyDescent="0.3"/>
    <row r="1217" s="1" customFormat="1" x14ac:dyDescent="0.3"/>
    <row r="1218" s="1" customFormat="1" x14ac:dyDescent="0.3"/>
    <row r="1219" s="1" customFormat="1" x14ac:dyDescent="0.3"/>
    <row r="1220" s="1" customFormat="1" x14ac:dyDescent="0.3"/>
    <row r="1221" s="1" customFormat="1" x14ac:dyDescent="0.3"/>
    <row r="1222" s="1" customFormat="1" x14ac:dyDescent="0.3"/>
    <row r="1223" s="1" customFormat="1" x14ac:dyDescent="0.3"/>
    <row r="1224" s="1" customFormat="1" x14ac:dyDescent="0.3"/>
    <row r="1225" s="1" customFormat="1" x14ac:dyDescent="0.3"/>
    <row r="1226" s="1" customFormat="1" x14ac:dyDescent="0.3"/>
    <row r="1227" s="1" customFormat="1" x14ac:dyDescent="0.3"/>
    <row r="1228" s="1" customFormat="1" x14ac:dyDescent="0.3"/>
    <row r="1229" s="1" customFormat="1" x14ac:dyDescent="0.3"/>
    <row r="1230" s="1" customFormat="1" x14ac:dyDescent="0.3"/>
    <row r="1231" s="1" customFormat="1" x14ac:dyDescent="0.3"/>
    <row r="1232" s="1" customFormat="1" x14ac:dyDescent="0.3"/>
    <row r="1233" s="1" customFormat="1" x14ac:dyDescent="0.3"/>
    <row r="1234" s="1" customFormat="1" x14ac:dyDescent="0.3"/>
    <row r="1235" s="1" customFormat="1" x14ac:dyDescent="0.3"/>
    <row r="1236" s="1" customFormat="1" x14ac:dyDescent="0.3"/>
    <row r="1237" s="1" customFormat="1" x14ac:dyDescent="0.3"/>
    <row r="1238" s="1" customFormat="1" x14ac:dyDescent="0.3"/>
    <row r="1239" s="1" customFormat="1" x14ac:dyDescent="0.3"/>
    <row r="1240" s="1" customFormat="1" x14ac:dyDescent="0.3"/>
    <row r="1241" s="1" customFormat="1" x14ac:dyDescent="0.3"/>
    <row r="1242" s="1" customFormat="1" x14ac:dyDescent="0.3"/>
    <row r="1243" s="1" customFormat="1" x14ac:dyDescent="0.3"/>
    <row r="1244" s="1" customFormat="1" x14ac:dyDescent="0.3"/>
    <row r="1245" s="1" customFormat="1" x14ac:dyDescent="0.3"/>
    <row r="1246" s="1" customFormat="1" x14ac:dyDescent="0.3"/>
    <row r="1247" s="1" customFormat="1" x14ac:dyDescent="0.3"/>
    <row r="1248" s="1" customFormat="1" x14ac:dyDescent="0.3"/>
    <row r="1249" s="1" customFormat="1" x14ac:dyDescent="0.3"/>
    <row r="1250" s="1" customFormat="1" x14ac:dyDescent="0.3"/>
    <row r="1251" s="1" customFormat="1" x14ac:dyDescent="0.3"/>
    <row r="1252" s="1" customFormat="1" x14ac:dyDescent="0.3"/>
    <row r="1253" s="1" customFormat="1" x14ac:dyDescent="0.3"/>
    <row r="1254" s="1" customFormat="1" x14ac:dyDescent="0.3"/>
    <row r="1255" s="1" customFormat="1" x14ac:dyDescent="0.3"/>
    <row r="1256" s="1" customFormat="1" x14ac:dyDescent="0.3"/>
    <row r="1257" s="1" customFormat="1" x14ac:dyDescent="0.3"/>
    <row r="1258" s="1" customFormat="1" x14ac:dyDescent="0.3"/>
    <row r="1259" s="1" customFormat="1" x14ac:dyDescent="0.3"/>
    <row r="1260" s="1" customFormat="1" x14ac:dyDescent="0.3"/>
    <row r="1261" s="1" customFormat="1" x14ac:dyDescent="0.3"/>
    <row r="1262" s="1" customFormat="1" x14ac:dyDescent="0.3"/>
    <row r="1263" s="1" customFormat="1" x14ac:dyDescent="0.3"/>
    <row r="1264" s="1" customFormat="1" x14ac:dyDescent="0.3"/>
    <row r="1265" s="1" customFormat="1" x14ac:dyDescent="0.3"/>
    <row r="1266" s="1" customFormat="1" x14ac:dyDescent="0.3"/>
    <row r="1267" s="1" customFormat="1" x14ac:dyDescent="0.3"/>
    <row r="1268" s="1" customFormat="1" x14ac:dyDescent="0.3"/>
    <row r="1269" s="1" customFormat="1" x14ac:dyDescent="0.3"/>
    <row r="1270" s="1" customFormat="1" x14ac:dyDescent="0.3"/>
    <row r="1271" s="1" customFormat="1" x14ac:dyDescent="0.3"/>
    <row r="1272" s="1" customFormat="1" x14ac:dyDescent="0.3"/>
    <row r="1273" s="1" customFormat="1" x14ac:dyDescent="0.3"/>
    <row r="1274" s="1" customFormat="1" x14ac:dyDescent="0.3"/>
    <row r="1275" s="1" customFormat="1" x14ac:dyDescent="0.3"/>
    <row r="1276" s="1" customFormat="1" x14ac:dyDescent="0.3"/>
    <row r="1277" s="1" customFormat="1" x14ac:dyDescent="0.3"/>
    <row r="1278" s="1" customFormat="1" x14ac:dyDescent="0.3"/>
    <row r="1279" s="1" customFormat="1" x14ac:dyDescent="0.3"/>
    <row r="1280" s="1" customFormat="1" x14ac:dyDescent="0.3"/>
    <row r="1281" s="1" customFormat="1" x14ac:dyDescent="0.3"/>
    <row r="1282" s="1" customFormat="1" x14ac:dyDescent="0.3"/>
    <row r="1283" s="1" customFormat="1" x14ac:dyDescent="0.3"/>
    <row r="1284" s="1" customFormat="1" x14ac:dyDescent="0.3"/>
    <row r="1285" s="1" customFormat="1" x14ac:dyDescent="0.3"/>
    <row r="1286" s="1" customFormat="1" x14ac:dyDescent="0.3"/>
    <row r="1287" s="1" customFormat="1" x14ac:dyDescent="0.3"/>
    <row r="1288" s="1" customFormat="1" x14ac:dyDescent="0.3"/>
    <row r="1289" s="1" customFormat="1" x14ac:dyDescent="0.3"/>
    <row r="1290" s="1" customFormat="1" x14ac:dyDescent="0.3"/>
    <row r="1291" s="1" customFormat="1" x14ac:dyDescent="0.3"/>
    <row r="1292" s="1" customFormat="1" x14ac:dyDescent="0.3"/>
    <row r="1293" s="1" customFormat="1" x14ac:dyDescent="0.3"/>
    <row r="1294" s="1" customFormat="1" x14ac:dyDescent="0.3"/>
    <row r="1295" s="1" customFormat="1" x14ac:dyDescent="0.3"/>
    <row r="1296" s="1" customFormat="1" x14ac:dyDescent="0.3"/>
    <row r="1297" s="1" customFormat="1" x14ac:dyDescent="0.3"/>
    <row r="1298" s="1" customFormat="1" x14ac:dyDescent="0.3"/>
    <row r="1299" s="1" customFormat="1" x14ac:dyDescent="0.3"/>
    <row r="1300" s="1" customFormat="1" x14ac:dyDescent="0.3"/>
    <row r="1301" s="1" customFormat="1" x14ac:dyDescent="0.3"/>
    <row r="1302" s="1" customFormat="1" x14ac:dyDescent="0.3"/>
    <row r="1303" s="1" customFormat="1" x14ac:dyDescent="0.3"/>
    <row r="1304" s="1" customFormat="1" x14ac:dyDescent="0.3"/>
    <row r="1305" s="1" customFormat="1" x14ac:dyDescent="0.3"/>
    <row r="1306" s="1" customFormat="1" x14ac:dyDescent="0.3"/>
    <row r="1307" s="1" customFormat="1" x14ac:dyDescent="0.3"/>
    <row r="1308" s="1" customFormat="1" x14ac:dyDescent="0.3"/>
    <row r="1309" s="1" customFormat="1" x14ac:dyDescent="0.3"/>
    <row r="1310" s="1" customFormat="1" x14ac:dyDescent="0.3"/>
    <row r="1311" s="1" customFormat="1" x14ac:dyDescent="0.3"/>
    <row r="1312" s="1" customFormat="1" x14ac:dyDescent="0.3"/>
    <row r="1313" s="1" customFormat="1" x14ac:dyDescent="0.3"/>
    <row r="1314" s="1" customFormat="1" x14ac:dyDescent="0.3"/>
    <row r="1315" s="1" customFormat="1" x14ac:dyDescent="0.3"/>
    <row r="1316" s="1" customFormat="1" x14ac:dyDescent="0.3"/>
    <row r="1317" s="1" customFormat="1" x14ac:dyDescent="0.3"/>
    <row r="1318" s="1" customFormat="1" x14ac:dyDescent="0.3"/>
    <row r="1319" s="1" customFormat="1" x14ac:dyDescent="0.3"/>
    <row r="1320" s="1" customFormat="1" x14ac:dyDescent="0.3"/>
    <row r="1321" s="1" customFormat="1" x14ac:dyDescent="0.3"/>
    <row r="1322" s="1" customFormat="1" x14ac:dyDescent="0.3"/>
    <row r="1323" s="1" customFormat="1" x14ac:dyDescent="0.3"/>
    <row r="1324" s="1" customFormat="1" x14ac:dyDescent="0.3"/>
    <row r="1325" s="1" customFormat="1" x14ac:dyDescent="0.3"/>
    <row r="1326" s="1" customFormat="1" x14ac:dyDescent="0.3"/>
    <row r="1327" s="1" customFormat="1" x14ac:dyDescent="0.3"/>
    <row r="1328" s="1" customFormat="1" x14ac:dyDescent="0.3"/>
    <row r="1329" s="1" customFormat="1" x14ac:dyDescent="0.3"/>
    <row r="1330" s="1" customFormat="1" x14ac:dyDescent="0.3"/>
    <row r="1331" s="1" customFormat="1" x14ac:dyDescent="0.3"/>
    <row r="1332" s="1" customFormat="1" x14ac:dyDescent="0.3"/>
    <row r="1333" s="1" customFormat="1" x14ac:dyDescent="0.3"/>
    <row r="1334" s="1" customFormat="1" x14ac:dyDescent="0.3"/>
    <row r="1335" s="1" customFormat="1" x14ac:dyDescent="0.3"/>
    <row r="1336" s="1" customFormat="1" x14ac:dyDescent="0.3"/>
    <row r="1337" s="1" customFormat="1" x14ac:dyDescent="0.3"/>
    <row r="1338" s="1" customFormat="1" x14ac:dyDescent="0.3"/>
    <row r="1339" s="1" customFormat="1" x14ac:dyDescent="0.3"/>
    <row r="1340" s="1" customFormat="1" x14ac:dyDescent="0.3"/>
    <row r="1341" s="1" customFormat="1" x14ac:dyDescent="0.3"/>
    <row r="1342" s="1" customFormat="1" x14ac:dyDescent="0.3"/>
    <row r="1343" s="1" customFormat="1" x14ac:dyDescent="0.3"/>
    <row r="1344" s="1" customFormat="1" x14ac:dyDescent="0.3"/>
    <row r="1345" s="1" customFormat="1" x14ac:dyDescent="0.3"/>
    <row r="1346" s="1" customFormat="1" x14ac:dyDescent="0.3"/>
    <row r="1347" s="1" customFormat="1" x14ac:dyDescent="0.3"/>
    <row r="1348" s="1" customFormat="1" x14ac:dyDescent="0.3"/>
    <row r="1349" s="1" customFormat="1" x14ac:dyDescent="0.3"/>
    <row r="1350" s="1" customFormat="1" x14ac:dyDescent="0.3"/>
    <row r="1351" s="1" customFormat="1" x14ac:dyDescent="0.3"/>
    <row r="1352" s="1" customFormat="1" x14ac:dyDescent="0.3"/>
    <row r="1353" s="1" customFormat="1" x14ac:dyDescent="0.3"/>
    <row r="1354" s="1" customFormat="1" x14ac:dyDescent="0.3"/>
    <row r="1355" s="1" customFormat="1" x14ac:dyDescent="0.3"/>
    <row r="1356" s="1" customFormat="1" x14ac:dyDescent="0.3"/>
    <row r="1357" s="1" customFormat="1" x14ac:dyDescent="0.3"/>
    <row r="1358" s="1" customFormat="1" x14ac:dyDescent="0.3"/>
    <row r="1359" s="1" customFormat="1" x14ac:dyDescent="0.3"/>
    <row r="1360" s="1" customFormat="1" x14ac:dyDescent="0.3"/>
    <row r="1361" s="1" customFormat="1" x14ac:dyDescent="0.3"/>
    <row r="1362" s="1" customFormat="1" x14ac:dyDescent="0.3"/>
    <row r="1363" s="1" customFormat="1" x14ac:dyDescent="0.3"/>
    <row r="1364" s="1" customFormat="1" x14ac:dyDescent="0.3"/>
    <row r="1365" s="1" customFormat="1" x14ac:dyDescent="0.3"/>
    <row r="1366" s="1" customFormat="1" x14ac:dyDescent="0.3"/>
    <row r="1367" s="1" customFormat="1" x14ac:dyDescent="0.3"/>
    <row r="1368" s="1" customFormat="1" x14ac:dyDescent="0.3"/>
    <row r="1369" s="1" customFormat="1" x14ac:dyDescent="0.3"/>
    <row r="1370" s="1" customFormat="1" x14ac:dyDescent="0.3"/>
    <row r="1371" s="1" customFormat="1" x14ac:dyDescent="0.3"/>
    <row r="1372" s="1" customFormat="1" x14ac:dyDescent="0.3"/>
    <row r="1373" s="1" customFormat="1" x14ac:dyDescent="0.3"/>
    <row r="1374" s="1" customFormat="1" x14ac:dyDescent="0.3"/>
    <row r="1375" s="1" customFormat="1" x14ac:dyDescent="0.3"/>
    <row r="1376" s="1" customFormat="1" x14ac:dyDescent="0.3"/>
    <row r="1377" s="1" customFormat="1" x14ac:dyDescent="0.3"/>
    <row r="1378" s="1" customFormat="1" x14ac:dyDescent="0.3"/>
    <row r="1379" s="1" customFormat="1" x14ac:dyDescent="0.3"/>
    <row r="1380" s="1" customFormat="1" x14ac:dyDescent="0.3"/>
    <row r="1381" s="1" customFormat="1" x14ac:dyDescent="0.3"/>
    <row r="1382" s="1" customFormat="1" x14ac:dyDescent="0.3"/>
    <row r="1383" s="1" customFormat="1" x14ac:dyDescent="0.3"/>
    <row r="1384" s="1" customFormat="1" x14ac:dyDescent="0.3"/>
    <row r="1385" s="1" customFormat="1" x14ac:dyDescent="0.3"/>
    <row r="1386" s="1" customFormat="1" x14ac:dyDescent="0.3"/>
    <row r="1387" s="1" customFormat="1" x14ac:dyDescent="0.3"/>
    <row r="1388" s="1" customFormat="1" x14ac:dyDescent="0.3"/>
    <row r="1389" s="1" customFormat="1" x14ac:dyDescent="0.3"/>
    <row r="1390" s="1" customFormat="1" x14ac:dyDescent="0.3"/>
    <row r="1391" s="1" customFormat="1" x14ac:dyDescent="0.3"/>
    <row r="1392" s="1" customFormat="1" x14ac:dyDescent="0.3"/>
    <row r="1393" s="1" customFormat="1" x14ac:dyDescent="0.3"/>
    <row r="1394" s="1" customFormat="1" x14ac:dyDescent="0.3"/>
    <row r="1395" s="1" customFormat="1" x14ac:dyDescent="0.3"/>
    <row r="1396" s="1" customFormat="1" x14ac:dyDescent="0.3"/>
    <row r="1397" s="1" customFormat="1" x14ac:dyDescent="0.3"/>
    <row r="1398" s="1" customFormat="1" x14ac:dyDescent="0.3"/>
    <row r="1399" s="1" customFormat="1" x14ac:dyDescent="0.3"/>
    <row r="1400" s="1" customFormat="1" x14ac:dyDescent="0.3"/>
    <row r="1401" s="1" customFormat="1" x14ac:dyDescent="0.3"/>
    <row r="1402" s="1" customFormat="1" x14ac:dyDescent="0.3"/>
    <row r="1403" s="1" customFormat="1" x14ac:dyDescent="0.3"/>
    <row r="1404" s="1" customFormat="1" x14ac:dyDescent="0.3"/>
    <row r="1405" s="1" customFormat="1" x14ac:dyDescent="0.3"/>
    <row r="1406" s="1" customFormat="1" x14ac:dyDescent="0.3"/>
    <row r="1407" s="1" customFormat="1" x14ac:dyDescent="0.3"/>
    <row r="1408" s="1" customFormat="1" x14ac:dyDescent="0.3"/>
    <row r="1409" s="1" customFormat="1" x14ac:dyDescent="0.3"/>
    <row r="1410" s="1" customFormat="1" x14ac:dyDescent="0.3"/>
    <row r="1411" s="1" customFormat="1" x14ac:dyDescent="0.3"/>
    <row r="1412" s="1" customFormat="1" x14ac:dyDescent="0.3"/>
    <row r="1413" s="1" customFormat="1" x14ac:dyDescent="0.3"/>
    <row r="1414" s="1" customFormat="1" x14ac:dyDescent="0.3"/>
    <row r="1415" s="1" customFormat="1" x14ac:dyDescent="0.3"/>
    <row r="1416" s="1" customFormat="1" x14ac:dyDescent="0.3"/>
    <row r="1417" s="1" customFormat="1" x14ac:dyDescent="0.3"/>
    <row r="1418" s="1" customFormat="1" x14ac:dyDescent="0.3"/>
    <row r="1419" s="1" customFormat="1" x14ac:dyDescent="0.3"/>
    <row r="1420" s="1" customFormat="1" x14ac:dyDescent="0.3"/>
    <row r="1421" s="1" customFormat="1" x14ac:dyDescent="0.3"/>
    <row r="1422" s="1" customFormat="1" x14ac:dyDescent="0.3"/>
    <row r="1423" s="1" customFormat="1" x14ac:dyDescent="0.3"/>
    <row r="1424" s="1" customFormat="1" x14ac:dyDescent="0.3"/>
    <row r="1425" s="1" customFormat="1" x14ac:dyDescent="0.3"/>
    <row r="1426" s="1" customFormat="1" x14ac:dyDescent="0.3"/>
    <row r="1427" s="1" customFormat="1" x14ac:dyDescent="0.3"/>
    <row r="1428" s="1" customFormat="1" x14ac:dyDescent="0.3"/>
    <row r="1429" s="1" customFormat="1" x14ac:dyDescent="0.3"/>
    <row r="1430" s="1" customFormat="1" x14ac:dyDescent="0.3"/>
    <row r="1431" s="1" customFormat="1" x14ac:dyDescent="0.3"/>
    <row r="1432" s="1" customFormat="1" x14ac:dyDescent="0.3"/>
    <row r="1433" s="1" customFormat="1" x14ac:dyDescent="0.3"/>
    <row r="1434" s="1" customFormat="1" x14ac:dyDescent="0.3"/>
    <row r="1435" s="1" customFormat="1" x14ac:dyDescent="0.3"/>
    <row r="1436" s="1" customFormat="1" x14ac:dyDescent="0.3"/>
    <row r="1437" s="1" customFormat="1" x14ac:dyDescent="0.3"/>
    <row r="1438" s="1" customFormat="1" x14ac:dyDescent="0.3"/>
    <row r="1439" s="1" customFormat="1" x14ac:dyDescent="0.3"/>
    <row r="1440" s="1" customFormat="1" x14ac:dyDescent="0.3"/>
    <row r="1441" s="1" customFormat="1" x14ac:dyDescent="0.3"/>
    <row r="1442" s="1" customFormat="1" x14ac:dyDescent="0.3"/>
    <row r="1443" s="1" customFormat="1" x14ac:dyDescent="0.3"/>
    <row r="1444" s="1" customFormat="1" x14ac:dyDescent="0.3"/>
    <row r="1445" s="1" customFormat="1" x14ac:dyDescent="0.3"/>
    <row r="1446" s="1" customFormat="1" x14ac:dyDescent="0.3"/>
    <row r="1447" s="1" customFormat="1" x14ac:dyDescent="0.3"/>
    <row r="1448" s="1" customFormat="1" x14ac:dyDescent="0.3"/>
    <row r="1449" s="1" customFormat="1" x14ac:dyDescent="0.3"/>
    <row r="1450" s="1" customFormat="1" x14ac:dyDescent="0.3"/>
    <row r="1451" s="1" customFormat="1" x14ac:dyDescent="0.3"/>
    <row r="1452" s="1" customFormat="1" x14ac:dyDescent="0.3"/>
    <row r="1453" s="1" customFormat="1" x14ac:dyDescent="0.3"/>
    <row r="1454" s="1" customFormat="1" x14ac:dyDescent="0.3"/>
    <row r="1455" s="1" customFormat="1" x14ac:dyDescent="0.3"/>
    <row r="1456" s="1" customFormat="1" x14ac:dyDescent="0.3"/>
    <row r="1457" s="1" customFormat="1" x14ac:dyDescent="0.3"/>
    <row r="1458" s="1" customFormat="1" x14ac:dyDescent="0.3"/>
    <row r="1459" s="1" customFormat="1" x14ac:dyDescent="0.3"/>
    <row r="1460" s="1" customFormat="1" x14ac:dyDescent="0.3"/>
    <row r="1461" s="1" customFormat="1" x14ac:dyDescent="0.3"/>
    <row r="1462" s="1" customFormat="1" x14ac:dyDescent="0.3"/>
    <row r="1463" s="1" customFormat="1" x14ac:dyDescent="0.3"/>
    <row r="1464" s="1" customFormat="1" x14ac:dyDescent="0.3"/>
    <row r="1465" s="1" customFormat="1" x14ac:dyDescent="0.3"/>
    <row r="1466" s="1" customFormat="1" x14ac:dyDescent="0.3"/>
    <row r="1467" s="1" customFormat="1" x14ac:dyDescent="0.3"/>
    <row r="1468" s="1" customFormat="1" x14ac:dyDescent="0.3"/>
    <row r="1469" s="1" customFormat="1" x14ac:dyDescent="0.3"/>
    <row r="1470" s="1" customFormat="1" x14ac:dyDescent="0.3"/>
    <row r="1471" s="1" customFormat="1" x14ac:dyDescent="0.3"/>
    <row r="1472" s="1" customFormat="1" x14ac:dyDescent="0.3"/>
    <row r="1473" s="1" customFormat="1" x14ac:dyDescent="0.3"/>
    <row r="1474" s="1" customFormat="1" x14ac:dyDescent="0.3"/>
    <row r="1475" s="1" customFormat="1" x14ac:dyDescent="0.3"/>
    <row r="1476" s="1" customFormat="1" x14ac:dyDescent="0.3"/>
    <row r="1477" s="1" customFormat="1" x14ac:dyDescent="0.3"/>
    <row r="1478" s="1" customFormat="1" x14ac:dyDescent="0.3"/>
    <row r="1479" s="1" customFormat="1" x14ac:dyDescent="0.3"/>
    <row r="1480" s="1" customFormat="1" x14ac:dyDescent="0.3"/>
    <row r="1481" s="1" customFormat="1" x14ac:dyDescent="0.3"/>
    <row r="1482" s="1" customFormat="1" x14ac:dyDescent="0.3"/>
    <row r="1483" s="1" customFormat="1" x14ac:dyDescent="0.3"/>
    <row r="1484" s="1" customFormat="1" x14ac:dyDescent="0.3"/>
    <row r="1485" s="1" customFormat="1" x14ac:dyDescent="0.3"/>
    <row r="1486" s="1" customFormat="1" x14ac:dyDescent="0.3"/>
    <row r="1487" s="1" customFormat="1" x14ac:dyDescent="0.3"/>
    <row r="1488" s="1" customFormat="1" x14ac:dyDescent="0.3"/>
    <row r="1489" s="1" customFormat="1" x14ac:dyDescent="0.3"/>
    <row r="1490" s="1" customFormat="1" x14ac:dyDescent="0.3"/>
    <row r="1491" s="1" customFormat="1" x14ac:dyDescent="0.3"/>
    <row r="1492" s="1" customFormat="1" x14ac:dyDescent="0.3"/>
    <row r="1493" s="1" customFormat="1" x14ac:dyDescent="0.3"/>
    <row r="1494" s="1" customFormat="1" x14ac:dyDescent="0.3"/>
    <row r="1495" s="1" customFormat="1" x14ac:dyDescent="0.3"/>
    <row r="1496" s="1" customFormat="1" x14ac:dyDescent="0.3"/>
    <row r="1497" s="1" customFormat="1" x14ac:dyDescent="0.3"/>
    <row r="1498" s="1" customFormat="1" x14ac:dyDescent="0.3"/>
    <row r="1499" s="1" customFormat="1" x14ac:dyDescent="0.3"/>
    <row r="1500" s="1" customFormat="1" x14ac:dyDescent="0.3"/>
    <row r="1501" s="1" customFormat="1" x14ac:dyDescent="0.3"/>
    <row r="1502" s="1" customFormat="1" x14ac:dyDescent="0.3"/>
    <row r="1503" s="1" customFormat="1" x14ac:dyDescent="0.3"/>
    <row r="1504" s="1" customFormat="1" x14ac:dyDescent="0.3"/>
    <row r="1505" s="1" customFormat="1" x14ac:dyDescent="0.3"/>
    <row r="1506" s="1" customFormat="1" x14ac:dyDescent="0.3"/>
    <row r="1507" s="1" customFormat="1" x14ac:dyDescent="0.3"/>
    <row r="1508" s="1" customFormat="1" x14ac:dyDescent="0.3"/>
    <row r="1509" s="1" customFormat="1" x14ac:dyDescent="0.3"/>
    <row r="1510" s="1" customFormat="1" x14ac:dyDescent="0.3"/>
    <row r="1511" s="1" customFormat="1" x14ac:dyDescent="0.3"/>
    <row r="1512" s="1" customFormat="1" x14ac:dyDescent="0.3"/>
    <row r="1513" s="1" customFormat="1" x14ac:dyDescent="0.3"/>
    <row r="1514" s="1" customFormat="1" x14ac:dyDescent="0.3"/>
    <row r="1515" s="1" customFormat="1" x14ac:dyDescent="0.3"/>
    <row r="1516" s="1" customFormat="1" x14ac:dyDescent="0.3"/>
    <row r="1517" s="1" customFormat="1" x14ac:dyDescent="0.3"/>
    <row r="1518" s="1" customFormat="1" x14ac:dyDescent="0.3"/>
    <row r="1519" s="1" customFormat="1" x14ac:dyDescent="0.3"/>
    <row r="1520" s="1" customFormat="1" x14ac:dyDescent="0.3"/>
    <row r="1521" s="1" customFormat="1" x14ac:dyDescent="0.3"/>
    <row r="1522" s="1" customFormat="1" x14ac:dyDescent="0.3"/>
    <row r="1523" s="1" customFormat="1" x14ac:dyDescent="0.3"/>
    <row r="1524" s="1" customFormat="1" x14ac:dyDescent="0.3"/>
    <row r="1525" s="1" customFormat="1" x14ac:dyDescent="0.3"/>
    <row r="1526" s="1" customFormat="1" x14ac:dyDescent="0.3"/>
    <row r="1527" s="1" customFormat="1" x14ac:dyDescent="0.3"/>
    <row r="1528" s="1" customFormat="1" x14ac:dyDescent="0.3"/>
    <row r="1529" s="1" customFormat="1" x14ac:dyDescent="0.3"/>
    <row r="1530" s="1" customFormat="1" x14ac:dyDescent="0.3"/>
    <row r="1531" s="1" customFormat="1" x14ac:dyDescent="0.3"/>
    <row r="1532" s="1" customFormat="1" x14ac:dyDescent="0.3"/>
    <row r="1533" s="1" customFormat="1" x14ac:dyDescent="0.3"/>
    <row r="1534" s="1" customFormat="1" x14ac:dyDescent="0.3"/>
    <row r="1535" s="1" customFormat="1" x14ac:dyDescent="0.3"/>
    <row r="1536" s="1" customFormat="1" x14ac:dyDescent="0.3"/>
    <row r="1537" s="1" customFormat="1" x14ac:dyDescent="0.3"/>
    <row r="1538" s="1" customFormat="1" x14ac:dyDescent="0.3"/>
    <row r="1539" s="1" customFormat="1" x14ac:dyDescent="0.3"/>
    <row r="1540" s="1" customFormat="1" x14ac:dyDescent="0.3"/>
    <row r="1541" s="1" customFormat="1" x14ac:dyDescent="0.3"/>
    <row r="1542" s="1" customFormat="1" x14ac:dyDescent="0.3"/>
    <row r="1543" s="1" customFormat="1" x14ac:dyDescent="0.3"/>
    <row r="1544" s="1" customFormat="1" x14ac:dyDescent="0.3"/>
    <row r="1545" s="1" customFormat="1" x14ac:dyDescent="0.3"/>
    <row r="1546" s="1" customFormat="1" x14ac:dyDescent="0.3"/>
    <row r="1547" s="1" customFormat="1" x14ac:dyDescent="0.3"/>
    <row r="1548" s="1" customFormat="1" x14ac:dyDescent="0.3"/>
    <row r="1549" s="1" customFormat="1" x14ac:dyDescent="0.3"/>
    <row r="1550" s="1" customFormat="1" x14ac:dyDescent="0.3"/>
    <row r="1551" s="1" customFormat="1" x14ac:dyDescent="0.3"/>
    <row r="1552" s="1" customFormat="1" x14ac:dyDescent="0.3"/>
    <row r="1553" s="1" customFormat="1" x14ac:dyDescent="0.3"/>
    <row r="1554" s="1" customFormat="1" x14ac:dyDescent="0.3"/>
    <row r="1555" s="1" customFormat="1" x14ac:dyDescent="0.3"/>
    <row r="1556" s="1" customFormat="1" x14ac:dyDescent="0.3"/>
    <row r="1557" s="1" customFormat="1" x14ac:dyDescent="0.3"/>
    <row r="1558" s="1" customFormat="1" x14ac:dyDescent="0.3"/>
    <row r="1559" s="1" customFormat="1" x14ac:dyDescent="0.3"/>
    <row r="1560" s="1" customFormat="1" x14ac:dyDescent="0.3"/>
    <row r="1561" s="1" customFormat="1" x14ac:dyDescent="0.3"/>
    <row r="1562" s="1" customFormat="1" x14ac:dyDescent="0.3"/>
    <row r="1563" s="1" customFormat="1" x14ac:dyDescent="0.3"/>
    <row r="1564" s="1" customFormat="1" x14ac:dyDescent="0.3"/>
    <row r="1565" s="1" customFormat="1" x14ac:dyDescent="0.3"/>
    <row r="1566" s="1" customFormat="1" x14ac:dyDescent="0.3"/>
    <row r="1567" s="1" customFormat="1" x14ac:dyDescent="0.3"/>
    <row r="1568" s="1" customFormat="1" x14ac:dyDescent="0.3"/>
    <row r="1569" s="1" customFormat="1" x14ac:dyDescent="0.3"/>
    <row r="1570" s="1" customFormat="1" x14ac:dyDescent="0.3"/>
    <row r="1571" s="1" customFormat="1" x14ac:dyDescent="0.3"/>
    <row r="1572" s="1" customFormat="1" x14ac:dyDescent="0.3"/>
    <row r="1573" s="1" customFormat="1" x14ac:dyDescent="0.3"/>
    <row r="1574" s="1" customFormat="1" x14ac:dyDescent="0.3"/>
    <row r="1575" s="1" customFormat="1" x14ac:dyDescent="0.3"/>
    <row r="1576" s="1" customFormat="1" x14ac:dyDescent="0.3"/>
    <row r="1577" s="1" customFormat="1" x14ac:dyDescent="0.3"/>
    <row r="1578" s="1" customFormat="1" x14ac:dyDescent="0.3"/>
    <row r="1579" s="1" customFormat="1" x14ac:dyDescent="0.3"/>
    <row r="1580" s="1" customFormat="1" x14ac:dyDescent="0.3"/>
    <row r="1581" s="1" customFormat="1" x14ac:dyDescent="0.3"/>
    <row r="1582" s="1" customFormat="1" x14ac:dyDescent="0.3"/>
    <row r="1583" s="1" customFormat="1" x14ac:dyDescent="0.3"/>
    <row r="1584" s="1" customFormat="1" x14ac:dyDescent="0.3"/>
    <row r="1585" s="1" customFormat="1" x14ac:dyDescent="0.3"/>
    <row r="1586" s="1" customFormat="1" x14ac:dyDescent="0.3"/>
    <row r="1587" s="1" customFormat="1" x14ac:dyDescent="0.3"/>
    <row r="1588" s="1" customFormat="1" x14ac:dyDescent="0.3"/>
    <row r="1589" s="1" customFormat="1" x14ac:dyDescent="0.3"/>
    <row r="1590" s="1" customFormat="1" x14ac:dyDescent="0.3"/>
    <row r="1591" s="1" customFormat="1" x14ac:dyDescent="0.3"/>
    <row r="1592" s="1" customFormat="1" x14ac:dyDescent="0.3"/>
    <row r="1593" s="1" customFormat="1" x14ac:dyDescent="0.3"/>
    <row r="1594" s="1" customFormat="1" x14ac:dyDescent="0.3"/>
    <row r="1595" s="1" customFormat="1" x14ac:dyDescent="0.3"/>
    <row r="1596" s="1" customFormat="1" x14ac:dyDescent="0.3"/>
    <row r="1597" s="1" customFormat="1" x14ac:dyDescent="0.3"/>
    <row r="1598" s="1" customFormat="1" x14ac:dyDescent="0.3"/>
    <row r="1599" s="1" customFormat="1" x14ac:dyDescent="0.3"/>
    <row r="1600" s="1" customFormat="1" x14ac:dyDescent="0.3"/>
    <row r="1601" s="1" customFormat="1" x14ac:dyDescent="0.3"/>
    <row r="1602" s="1" customFormat="1" x14ac:dyDescent="0.3"/>
    <row r="1603" s="1" customFormat="1" x14ac:dyDescent="0.3"/>
    <row r="1604" s="1" customFormat="1" x14ac:dyDescent="0.3"/>
    <row r="1605" s="1" customFormat="1" x14ac:dyDescent="0.3"/>
    <row r="1606" s="1" customFormat="1" x14ac:dyDescent="0.3"/>
    <row r="1607" s="1" customFormat="1" x14ac:dyDescent="0.3"/>
    <row r="1608" s="1" customFormat="1" x14ac:dyDescent="0.3"/>
    <row r="1609" s="1" customFormat="1" x14ac:dyDescent="0.3"/>
    <row r="1610" s="1" customFormat="1" x14ac:dyDescent="0.3"/>
    <row r="1611" s="1" customFormat="1" x14ac:dyDescent="0.3"/>
    <row r="1612" s="1" customFormat="1" x14ac:dyDescent="0.3"/>
    <row r="1613" s="1" customFormat="1" x14ac:dyDescent="0.3"/>
    <row r="1614" s="1" customFormat="1" x14ac:dyDescent="0.3"/>
    <row r="1615" s="1" customFormat="1" x14ac:dyDescent="0.3"/>
    <row r="1616" s="1" customFormat="1" x14ac:dyDescent="0.3"/>
    <row r="1617" s="1" customFormat="1" x14ac:dyDescent="0.3"/>
    <row r="1618" s="1" customFormat="1" x14ac:dyDescent="0.3"/>
    <row r="1619" s="1" customFormat="1" x14ac:dyDescent="0.3"/>
    <row r="1620" s="1" customFormat="1" x14ac:dyDescent="0.3"/>
    <row r="1621" s="1" customFormat="1" x14ac:dyDescent="0.3"/>
    <row r="1622" s="1" customFormat="1" x14ac:dyDescent="0.3"/>
    <row r="1623" s="1" customFormat="1" x14ac:dyDescent="0.3"/>
    <row r="1624" s="1" customFormat="1" x14ac:dyDescent="0.3"/>
    <row r="1625" s="1" customFormat="1" x14ac:dyDescent="0.3"/>
    <row r="1626" s="1" customFormat="1" x14ac:dyDescent="0.3"/>
    <row r="1627" s="1" customFormat="1" x14ac:dyDescent="0.3"/>
    <row r="1628" s="1" customFormat="1" x14ac:dyDescent="0.3"/>
    <row r="1629" s="1" customFormat="1" x14ac:dyDescent="0.3"/>
    <row r="1630" s="1" customFormat="1" x14ac:dyDescent="0.3"/>
    <row r="1631" s="1" customFormat="1" x14ac:dyDescent="0.3"/>
    <row r="1632" s="1" customFormat="1" x14ac:dyDescent="0.3"/>
    <row r="1633" s="1" customFormat="1" x14ac:dyDescent="0.3"/>
    <row r="1634" s="1" customFormat="1" x14ac:dyDescent="0.3"/>
    <row r="1635" s="1" customFormat="1" x14ac:dyDescent="0.3"/>
    <row r="1636" s="1" customFormat="1" x14ac:dyDescent="0.3"/>
    <row r="1637" s="1" customFormat="1" x14ac:dyDescent="0.3"/>
    <row r="1638" s="1" customFormat="1" x14ac:dyDescent="0.3"/>
    <row r="1639" s="1" customFormat="1" x14ac:dyDescent="0.3"/>
    <row r="1640" s="1" customFormat="1" x14ac:dyDescent="0.3"/>
    <row r="1641" s="1" customFormat="1" x14ac:dyDescent="0.3"/>
    <row r="1642" s="1" customFormat="1" x14ac:dyDescent="0.3"/>
    <row r="1643" s="1" customFormat="1" x14ac:dyDescent="0.3"/>
    <row r="1644" s="1" customFormat="1" x14ac:dyDescent="0.3"/>
    <row r="1645" s="1" customFormat="1" x14ac:dyDescent="0.3"/>
    <row r="1646" s="1" customFormat="1" x14ac:dyDescent="0.3"/>
    <row r="1647" s="1" customFormat="1" x14ac:dyDescent="0.3"/>
    <row r="1648" s="1" customFormat="1" x14ac:dyDescent="0.3"/>
    <row r="1649" s="1" customFormat="1" x14ac:dyDescent="0.3"/>
    <row r="1650" s="1" customFormat="1" x14ac:dyDescent="0.3"/>
    <row r="1651" s="1" customFormat="1" x14ac:dyDescent="0.3"/>
    <row r="1652" s="1" customFormat="1" x14ac:dyDescent="0.3"/>
    <row r="1653" s="1" customFormat="1" x14ac:dyDescent="0.3"/>
    <row r="1654" s="1" customFormat="1" x14ac:dyDescent="0.3"/>
    <row r="1655" s="1" customFormat="1" x14ac:dyDescent="0.3"/>
    <row r="1656" s="1" customFormat="1" x14ac:dyDescent="0.3"/>
    <row r="1657" s="1" customFormat="1" x14ac:dyDescent="0.3"/>
    <row r="1658" s="1" customFormat="1" x14ac:dyDescent="0.3"/>
    <row r="1659" s="1" customFormat="1" x14ac:dyDescent="0.3"/>
    <row r="1660" s="1" customFormat="1" x14ac:dyDescent="0.3"/>
    <row r="1661" s="1" customFormat="1" x14ac:dyDescent="0.3"/>
    <row r="1662" s="1" customFormat="1" x14ac:dyDescent="0.3"/>
    <row r="1663" s="1" customFormat="1" x14ac:dyDescent="0.3"/>
    <row r="1664" s="1" customFormat="1" x14ac:dyDescent="0.3"/>
    <row r="1665" s="1" customFormat="1" x14ac:dyDescent="0.3"/>
    <row r="1666" s="1" customFormat="1" x14ac:dyDescent="0.3"/>
    <row r="1667" s="1" customFormat="1" x14ac:dyDescent="0.3"/>
    <row r="1668" s="1" customFormat="1" x14ac:dyDescent="0.3"/>
    <row r="1669" s="1" customFormat="1" x14ac:dyDescent="0.3"/>
    <row r="1670" s="1" customFormat="1" x14ac:dyDescent="0.3"/>
    <row r="1671" s="1" customFormat="1" x14ac:dyDescent="0.3"/>
    <row r="1672" s="1" customFormat="1" x14ac:dyDescent="0.3"/>
    <row r="1673" s="1" customFormat="1" x14ac:dyDescent="0.3"/>
    <row r="1674" s="1" customFormat="1" x14ac:dyDescent="0.3"/>
    <row r="1675" s="1" customFormat="1" x14ac:dyDescent="0.3"/>
    <row r="1676" s="1" customFormat="1" x14ac:dyDescent="0.3"/>
    <row r="1677" s="1" customFormat="1" x14ac:dyDescent="0.3"/>
    <row r="1678" s="1" customFormat="1" x14ac:dyDescent="0.3"/>
    <row r="1679" s="1" customFormat="1" x14ac:dyDescent="0.3"/>
    <row r="1680" s="1" customFormat="1" x14ac:dyDescent="0.3"/>
    <row r="1681" s="1" customFormat="1" x14ac:dyDescent="0.3"/>
    <row r="1682" s="1" customFormat="1" x14ac:dyDescent="0.3"/>
    <row r="1683" s="1" customFormat="1" x14ac:dyDescent="0.3"/>
    <row r="1684" s="1" customFormat="1" x14ac:dyDescent="0.3"/>
    <row r="1685" s="1" customFormat="1" x14ac:dyDescent="0.3"/>
    <row r="1686" s="1" customFormat="1" x14ac:dyDescent="0.3"/>
    <row r="1687" s="1" customFormat="1" x14ac:dyDescent="0.3"/>
    <row r="1688" s="1" customFormat="1" x14ac:dyDescent="0.3"/>
    <row r="1689" s="1" customFormat="1" x14ac:dyDescent="0.3"/>
    <row r="1690" s="1" customFormat="1" x14ac:dyDescent="0.3"/>
    <row r="1691" s="1" customFormat="1" x14ac:dyDescent="0.3"/>
    <row r="1692" s="1" customFormat="1" x14ac:dyDescent="0.3"/>
    <row r="1693" s="1" customFormat="1" x14ac:dyDescent="0.3"/>
    <row r="1694" s="1" customFormat="1" x14ac:dyDescent="0.3"/>
    <row r="1695" s="1" customFormat="1" x14ac:dyDescent="0.3"/>
    <row r="1696" s="1" customFormat="1" x14ac:dyDescent="0.3"/>
    <row r="1697" s="1" customFormat="1" x14ac:dyDescent="0.3"/>
    <row r="1698" s="1" customFormat="1" x14ac:dyDescent="0.3"/>
    <row r="1699" s="1" customFormat="1" x14ac:dyDescent="0.3"/>
    <row r="1700" s="1" customFormat="1" x14ac:dyDescent="0.3"/>
    <row r="1701" s="1" customFormat="1" x14ac:dyDescent="0.3"/>
    <row r="1702" s="1" customFormat="1" x14ac:dyDescent="0.3"/>
    <row r="1703" s="1" customFormat="1" x14ac:dyDescent="0.3"/>
    <row r="1704" s="1" customFormat="1" x14ac:dyDescent="0.3"/>
    <row r="1705" s="1" customFormat="1" x14ac:dyDescent="0.3"/>
    <row r="1706" s="1" customFormat="1" x14ac:dyDescent="0.3"/>
    <row r="1707" s="1" customFormat="1" x14ac:dyDescent="0.3"/>
    <row r="1708" s="1" customFormat="1" x14ac:dyDescent="0.3"/>
    <row r="1709" s="1" customFormat="1" x14ac:dyDescent="0.3"/>
    <row r="1710" s="1" customFormat="1" x14ac:dyDescent="0.3"/>
    <row r="1711" s="1" customFormat="1" x14ac:dyDescent="0.3"/>
    <row r="1712" s="1" customFormat="1" x14ac:dyDescent="0.3"/>
    <row r="1713" s="1" customFormat="1" x14ac:dyDescent="0.3"/>
    <row r="1714" s="1" customFormat="1" x14ac:dyDescent="0.3"/>
    <row r="1715" s="1" customFormat="1" x14ac:dyDescent="0.3"/>
    <row r="1716" s="1" customFormat="1" x14ac:dyDescent="0.3"/>
    <row r="1717" s="1" customFormat="1" x14ac:dyDescent="0.3"/>
    <row r="1718" s="1" customFormat="1" x14ac:dyDescent="0.3"/>
    <row r="1719" s="1" customFormat="1" x14ac:dyDescent="0.3"/>
    <row r="1720" s="1" customFormat="1" x14ac:dyDescent="0.3"/>
    <row r="1721" s="1" customFormat="1" x14ac:dyDescent="0.3"/>
    <row r="1722" s="1" customFormat="1" x14ac:dyDescent="0.3"/>
    <row r="1723" s="1" customFormat="1" x14ac:dyDescent="0.3"/>
    <row r="1724" s="1" customFormat="1" x14ac:dyDescent="0.3"/>
    <row r="1725" s="1" customFormat="1" x14ac:dyDescent="0.3"/>
    <row r="1726" s="1" customFormat="1" x14ac:dyDescent="0.3"/>
    <row r="1727" s="1" customFormat="1" x14ac:dyDescent="0.3"/>
    <row r="1728" s="1" customFormat="1" x14ac:dyDescent="0.3"/>
    <row r="1729" s="1" customFormat="1" x14ac:dyDescent="0.3"/>
    <row r="1730" s="1" customFormat="1" x14ac:dyDescent="0.3"/>
    <row r="1731" s="1" customFormat="1" x14ac:dyDescent="0.3"/>
    <row r="1732" s="1" customFormat="1" x14ac:dyDescent="0.3"/>
    <row r="1733" s="1" customFormat="1" x14ac:dyDescent="0.3"/>
    <row r="1734" s="1" customFormat="1" x14ac:dyDescent="0.3"/>
    <row r="1735" s="1" customFormat="1" x14ac:dyDescent="0.3"/>
    <row r="1736" s="1" customFormat="1" x14ac:dyDescent="0.3"/>
    <row r="1737" s="1" customFormat="1" x14ac:dyDescent="0.3"/>
    <row r="1738" s="1" customFormat="1" x14ac:dyDescent="0.3"/>
    <row r="1739" s="1" customFormat="1" x14ac:dyDescent="0.3"/>
    <row r="1740" s="1" customFormat="1" x14ac:dyDescent="0.3"/>
    <row r="1741" s="1" customFormat="1" x14ac:dyDescent="0.3"/>
    <row r="1742" s="1" customFormat="1" x14ac:dyDescent="0.3"/>
    <row r="1743" s="1" customFormat="1" x14ac:dyDescent="0.3"/>
    <row r="1744" s="1" customFormat="1" x14ac:dyDescent="0.3"/>
    <row r="1745" s="1" customFormat="1" x14ac:dyDescent="0.3"/>
    <row r="1746" s="1" customFormat="1" x14ac:dyDescent="0.3"/>
    <row r="1747" s="1" customFormat="1" x14ac:dyDescent="0.3"/>
    <row r="1748" s="1" customFormat="1" x14ac:dyDescent="0.3"/>
    <row r="1749" s="1" customFormat="1" x14ac:dyDescent="0.3"/>
    <row r="1750" s="1" customFormat="1" x14ac:dyDescent="0.3"/>
    <row r="1751" s="1" customFormat="1" x14ac:dyDescent="0.3"/>
    <row r="1752" s="1" customFormat="1" x14ac:dyDescent="0.3"/>
    <row r="1753" s="1" customFormat="1" x14ac:dyDescent="0.3"/>
    <row r="1754" s="1" customFormat="1" x14ac:dyDescent="0.3"/>
    <row r="1755" s="1" customFormat="1" x14ac:dyDescent="0.3"/>
    <row r="1756" s="1" customFormat="1" x14ac:dyDescent="0.3"/>
    <row r="1757" s="1" customFormat="1" x14ac:dyDescent="0.3"/>
    <row r="1758" s="1" customFormat="1" x14ac:dyDescent="0.3"/>
    <row r="1759" s="1" customFormat="1" x14ac:dyDescent="0.3"/>
    <row r="1760" s="1" customFormat="1" x14ac:dyDescent="0.3"/>
    <row r="1761" s="1" customFormat="1" x14ac:dyDescent="0.3"/>
    <row r="1762" s="1" customFormat="1" x14ac:dyDescent="0.3"/>
    <row r="1763" s="1" customFormat="1" x14ac:dyDescent="0.3"/>
    <row r="1764" s="1" customFormat="1" x14ac:dyDescent="0.3"/>
    <row r="1765" s="1" customFormat="1" x14ac:dyDescent="0.3"/>
    <row r="1766" s="1" customFormat="1" x14ac:dyDescent="0.3"/>
    <row r="1767" s="1" customFormat="1" x14ac:dyDescent="0.3"/>
    <row r="1768" s="1" customFormat="1" x14ac:dyDescent="0.3"/>
    <row r="1769" s="1" customFormat="1" x14ac:dyDescent="0.3"/>
    <row r="1770" s="1" customFormat="1" x14ac:dyDescent="0.3"/>
    <row r="1771" s="1" customFormat="1" x14ac:dyDescent="0.3"/>
    <row r="1772" s="1" customFormat="1" x14ac:dyDescent="0.3"/>
    <row r="1773" s="1" customFormat="1" x14ac:dyDescent="0.3"/>
    <row r="1774" s="1" customFormat="1" x14ac:dyDescent="0.3"/>
    <row r="1775" s="1" customFormat="1" x14ac:dyDescent="0.3"/>
    <row r="1776" s="1" customFormat="1" x14ac:dyDescent="0.3"/>
    <row r="1777" s="1" customFormat="1" x14ac:dyDescent="0.3"/>
    <row r="1778" s="1" customFormat="1" x14ac:dyDescent="0.3"/>
    <row r="1779" s="1" customFormat="1" x14ac:dyDescent="0.3"/>
    <row r="1780" s="1" customFormat="1" x14ac:dyDescent="0.3"/>
    <row r="1781" s="1" customFormat="1" x14ac:dyDescent="0.3"/>
    <row r="1782" s="1" customFormat="1" x14ac:dyDescent="0.3"/>
    <row r="1783" s="1" customFormat="1" x14ac:dyDescent="0.3"/>
    <row r="1784" s="1" customFormat="1" x14ac:dyDescent="0.3"/>
    <row r="1785" s="1" customFormat="1" x14ac:dyDescent="0.3"/>
    <row r="1786" s="1" customFormat="1" x14ac:dyDescent="0.3"/>
    <row r="1787" s="1" customFormat="1" x14ac:dyDescent="0.3"/>
    <row r="1788" s="1" customFormat="1" x14ac:dyDescent="0.3"/>
    <row r="1789" s="1" customFormat="1" x14ac:dyDescent="0.3"/>
    <row r="1790" s="1" customFormat="1" x14ac:dyDescent="0.3"/>
    <row r="1791" s="1" customFormat="1" x14ac:dyDescent="0.3"/>
    <row r="1792" s="1" customFormat="1" x14ac:dyDescent="0.3"/>
    <row r="1793" s="1" customFormat="1" x14ac:dyDescent="0.3"/>
    <row r="1794" s="1" customFormat="1" x14ac:dyDescent="0.3"/>
    <row r="1795" s="1" customFormat="1" x14ac:dyDescent="0.3"/>
    <row r="1796" s="1" customFormat="1" x14ac:dyDescent="0.3"/>
    <row r="1797" s="1" customFormat="1" x14ac:dyDescent="0.3"/>
    <row r="1798" s="1" customFormat="1" x14ac:dyDescent="0.3"/>
    <row r="1799" s="1" customFormat="1" x14ac:dyDescent="0.3"/>
    <row r="1800" s="1" customFormat="1" x14ac:dyDescent="0.3"/>
    <row r="1801" s="1" customFormat="1" x14ac:dyDescent="0.3"/>
    <row r="1802" s="1" customFormat="1" x14ac:dyDescent="0.3"/>
    <row r="1803" s="1" customFormat="1" x14ac:dyDescent="0.3"/>
    <row r="1804" s="1" customFormat="1" x14ac:dyDescent="0.3"/>
    <row r="1805" s="1" customFormat="1" x14ac:dyDescent="0.3"/>
    <row r="1806" s="1" customFormat="1" x14ac:dyDescent="0.3"/>
    <row r="1807" s="1" customFormat="1" x14ac:dyDescent="0.3"/>
    <row r="1808" s="1" customFormat="1" x14ac:dyDescent="0.3"/>
    <row r="1809" s="1" customFormat="1" x14ac:dyDescent="0.3"/>
    <row r="1810" s="1" customFormat="1" x14ac:dyDescent="0.3"/>
    <row r="1811" s="1" customFormat="1" x14ac:dyDescent="0.3"/>
    <row r="1812" s="1" customFormat="1" x14ac:dyDescent="0.3"/>
    <row r="1813" s="1" customFormat="1" x14ac:dyDescent="0.3"/>
    <row r="1814" s="1" customFormat="1" x14ac:dyDescent="0.3"/>
    <row r="1815" s="1" customFormat="1" x14ac:dyDescent="0.3"/>
    <row r="1816" s="1" customFormat="1" x14ac:dyDescent="0.3"/>
    <row r="1817" s="1" customFormat="1" x14ac:dyDescent="0.3"/>
    <row r="1818" s="1" customFormat="1" x14ac:dyDescent="0.3"/>
    <row r="1819" s="1" customFormat="1" x14ac:dyDescent="0.3"/>
    <row r="1820" s="1" customFormat="1" x14ac:dyDescent="0.3"/>
    <row r="1821" s="1" customFormat="1" x14ac:dyDescent="0.3"/>
    <row r="1822" s="1" customFormat="1" x14ac:dyDescent="0.3"/>
    <row r="1823" s="1" customFormat="1" x14ac:dyDescent="0.3"/>
    <row r="1824" s="1" customFormat="1" x14ac:dyDescent="0.3"/>
    <row r="1825" s="1" customFormat="1" x14ac:dyDescent="0.3"/>
    <row r="1826" s="1" customFormat="1" x14ac:dyDescent="0.3"/>
    <row r="1827" s="1" customFormat="1" x14ac:dyDescent="0.3"/>
    <row r="1828" s="1" customFormat="1" x14ac:dyDescent="0.3"/>
    <row r="1829" s="1" customFormat="1" x14ac:dyDescent="0.3"/>
    <row r="1830" s="1" customFormat="1" x14ac:dyDescent="0.3"/>
    <row r="1831" s="1" customFormat="1" x14ac:dyDescent="0.3"/>
    <row r="1832" s="1" customFormat="1" x14ac:dyDescent="0.3"/>
    <row r="1833" s="1" customFormat="1" x14ac:dyDescent="0.3"/>
    <row r="1834" s="1" customFormat="1" x14ac:dyDescent="0.3"/>
    <row r="1835" s="1" customFormat="1" x14ac:dyDescent="0.3"/>
    <row r="1836" s="1" customFormat="1" x14ac:dyDescent="0.3"/>
    <row r="1837" s="1" customFormat="1" x14ac:dyDescent="0.3"/>
    <row r="1838" s="1" customFormat="1" x14ac:dyDescent="0.3"/>
    <row r="1839" s="1" customFormat="1" x14ac:dyDescent="0.3"/>
    <row r="1840" s="1" customFormat="1" x14ac:dyDescent="0.3"/>
    <row r="1841" s="1" customFormat="1" x14ac:dyDescent="0.3"/>
    <row r="1842" s="1" customFormat="1" x14ac:dyDescent="0.3"/>
    <row r="1843" s="1" customFormat="1" x14ac:dyDescent="0.3"/>
    <row r="1844" s="1" customFormat="1" x14ac:dyDescent="0.3"/>
    <row r="1845" s="1" customFormat="1" x14ac:dyDescent="0.3"/>
    <row r="1846" s="1" customFormat="1" x14ac:dyDescent="0.3"/>
    <row r="1847" s="1" customFormat="1" x14ac:dyDescent="0.3"/>
    <row r="1848" s="1" customFormat="1" x14ac:dyDescent="0.3"/>
    <row r="1849" s="1" customFormat="1" x14ac:dyDescent="0.3"/>
    <row r="1850" s="1" customFormat="1" x14ac:dyDescent="0.3"/>
    <row r="1851" s="1" customFormat="1" x14ac:dyDescent="0.3"/>
    <row r="1852" s="1" customFormat="1" x14ac:dyDescent="0.3"/>
    <row r="1853" s="1" customFormat="1" x14ac:dyDescent="0.3"/>
    <row r="1854" s="1" customFormat="1" x14ac:dyDescent="0.3"/>
    <row r="1855" s="1" customFormat="1" x14ac:dyDescent="0.3"/>
    <row r="1856" s="1" customFormat="1" x14ac:dyDescent="0.3"/>
    <row r="1857" s="1" customFormat="1" x14ac:dyDescent="0.3"/>
    <row r="1858" s="1" customFormat="1" x14ac:dyDescent="0.3"/>
    <row r="1859" s="1" customFormat="1" x14ac:dyDescent="0.3"/>
    <row r="1860" s="1" customFormat="1" x14ac:dyDescent="0.3"/>
    <row r="1861" s="1" customFormat="1" x14ac:dyDescent="0.3"/>
    <row r="1862" s="1" customFormat="1" x14ac:dyDescent="0.3"/>
    <row r="1863" s="1" customFormat="1" x14ac:dyDescent="0.3"/>
    <row r="1864" s="1" customFormat="1" x14ac:dyDescent="0.3"/>
    <row r="1865" s="1" customFormat="1" x14ac:dyDescent="0.3"/>
    <row r="1866" s="1" customFormat="1" x14ac:dyDescent="0.3"/>
    <row r="1867" s="1" customFormat="1" x14ac:dyDescent="0.3"/>
    <row r="1868" s="1" customFormat="1" x14ac:dyDescent="0.3"/>
    <row r="1869" s="1" customFormat="1" x14ac:dyDescent="0.3"/>
    <row r="1870" s="1" customFormat="1" x14ac:dyDescent="0.3"/>
    <row r="1871" s="1" customFormat="1" x14ac:dyDescent="0.3"/>
    <row r="1872" s="1" customFormat="1" x14ac:dyDescent="0.3"/>
    <row r="1873" s="1" customFormat="1" x14ac:dyDescent="0.3"/>
    <row r="1874" s="1" customFormat="1" x14ac:dyDescent="0.3"/>
    <row r="1875" s="1" customFormat="1" x14ac:dyDescent="0.3"/>
    <row r="1876" s="1" customFormat="1" x14ac:dyDescent="0.3"/>
    <row r="1877" s="1" customFormat="1" x14ac:dyDescent="0.3"/>
    <row r="1878" s="1" customFormat="1" x14ac:dyDescent="0.3"/>
    <row r="1879" s="1" customFormat="1" x14ac:dyDescent="0.3"/>
    <row r="1880" s="1" customFormat="1" x14ac:dyDescent="0.3"/>
    <row r="1881" s="1" customFormat="1" x14ac:dyDescent="0.3"/>
    <row r="1882" s="1" customFormat="1" x14ac:dyDescent="0.3"/>
    <row r="1883" s="1" customFormat="1" x14ac:dyDescent="0.3"/>
    <row r="1884" s="1" customFormat="1" x14ac:dyDescent="0.3"/>
    <row r="1885" s="1" customFormat="1" x14ac:dyDescent="0.3"/>
    <row r="1886" s="1" customFormat="1" x14ac:dyDescent="0.3"/>
    <row r="1887" s="1" customFormat="1" x14ac:dyDescent="0.3"/>
    <row r="1888" s="1" customFormat="1" x14ac:dyDescent="0.3"/>
    <row r="1889" s="1" customFormat="1" x14ac:dyDescent="0.3"/>
    <row r="1890" s="1" customFormat="1" x14ac:dyDescent="0.3"/>
    <row r="1891" s="1" customFormat="1" x14ac:dyDescent="0.3"/>
    <row r="1892" s="1" customFormat="1" x14ac:dyDescent="0.3"/>
    <row r="1893" s="1" customFormat="1" x14ac:dyDescent="0.3"/>
    <row r="1894" s="1" customFormat="1" x14ac:dyDescent="0.3"/>
    <row r="1895" s="1" customFormat="1" x14ac:dyDescent="0.3"/>
    <row r="1896" s="1" customFormat="1" x14ac:dyDescent="0.3"/>
    <row r="1897" s="1" customFormat="1" x14ac:dyDescent="0.3"/>
    <row r="1898" s="1" customFormat="1" x14ac:dyDescent="0.3"/>
    <row r="1899" s="1" customFormat="1" x14ac:dyDescent="0.3"/>
    <row r="1900" s="1" customFormat="1" x14ac:dyDescent="0.3"/>
    <row r="1901" s="1" customFormat="1" x14ac:dyDescent="0.3"/>
    <row r="1902" s="1" customFormat="1" x14ac:dyDescent="0.3"/>
    <row r="1903" s="1" customFormat="1" x14ac:dyDescent="0.3"/>
    <row r="1904" s="1" customFormat="1" x14ac:dyDescent="0.3"/>
    <row r="1905" s="1" customFormat="1" x14ac:dyDescent="0.3"/>
    <row r="1906" s="1" customFormat="1" x14ac:dyDescent="0.3"/>
    <row r="1907" s="1" customFormat="1" x14ac:dyDescent="0.3"/>
    <row r="1908" s="1" customFormat="1" x14ac:dyDescent="0.3"/>
    <row r="1909" s="1" customFormat="1" x14ac:dyDescent="0.3"/>
    <row r="1910" s="1" customFormat="1" x14ac:dyDescent="0.3"/>
    <row r="1911" s="1" customFormat="1" x14ac:dyDescent="0.3"/>
    <row r="1912" s="1" customFormat="1" x14ac:dyDescent="0.3"/>
    <row r="1913" s="1" customFormat="1" x14ac:dyDescent="0.3"/>
    <row r="1914" s="1" customFormat="1" x14ac:dyDescent="0.3"/>
    <row r="1915" s="1" customFormat="1" x14ac:dyDescent="0.3"/>
    <row r="1916" s="1" customFormat="1" x14ac:dyDescent="0.3"/>
    <row r="1917" s="1" customFormat="1" x14ac:dyDescent="0.3"/>
    <row r="1918" s="1" customFormat="1" x14ac:dyDescent="0.3"/>
    <row r="1919" s="1" customFormat="1" x14ac:dyDescent="0.3"/>
    <row r="1920" s="1" customFormat="1" x14ac:dyDescent="0.3"/>
    <row r="1921" s="1" customFormat="1" x14ac:dyDescent="0.3"/>
    <row r="1922" s="1" customFormat="1" x14ac:dyDescent="0.3"/>
    <row r="1923" s="1" customFormat="1" x14ac:dyDescent="0.3"/>
    <row r="1924" s="1" customFormat="1" x14ac:dyDescent="0.3"/>
    <row r="1925" s="1" customFormat="1" x14ac:dyDescent="0.3"/>
    <row r="1926" s="1" customFormat="1" x14ac:dyDescent="0.3"/>
    <row r="1927" s="1" customFormat="1" x14ac:dyDescent="0.3"/>
    <row r="1928" s="1" customFormat="1" x14ac:dyDescent="0.3"/>
    <row r="1929" s="1" customFormat="1" x14ac:dyDescent="0.3"/>
    <row r="1930" s="1" customFormat="1" x14ac:dyDescent="0.3"/>
    <row r="1931" s="1" customFormat="1" x14ac:dyDescent="0.3"/>
    <row r="1932" s="1" customFormat="1" x14ac:dyDescent="0.3"/>
    <row r="1933" s="1" customFormat="1" x14ac:dyDescent="0.3"/>
    <row r="1934" s="1" customFormat="1" x14ac:dyDescent="0.3"/>
    <row r="1935" s="1" customFormat="1" x14ac:dyDescent="0.3"/>
    <row r="1936" s="1" customFormat="1" x14ac:dyDescent="0.3"/>
    <row r="1937" s="1" customFormat="1" x14ac:dyDescent="0.3"/>
    <row r="1938" s="1" customFormat="1" x14ac:dyDescent="0.3"/>
    <row r="1939" s="1" customFormat="1" x14ac:dyDescent="0.3"/>
    <row r="1940" s="1" customFormat="1" x14ac:dyDescent="0.3"/>
    <row r="1941" s="1" customFormat="1" x14ac:dyDescent="0.3"/>
    <row r="1942" s="1" customFormat="1" x14ac:dyDescent="0.3"/>
    <row r="1943" s="1" customFormat="1" x14ac:dyDescent="0.3"/>
    <row r="1944" s="1" customFormat="1" x14ac:dyDescent="0.3"/>
    <row r="1945" s="1" customFormat="1" x14ac:dyDescent="0.3"/>
    <row r="1946" s="1" customFormat="1" x14ac:dyDescent="0.3"/>
    <row r="1947" s="1" customFormat="1" x14ac:dyDescent="0.3"/>
    <row r="1948" s="1" customFormat="1" x14ac:dyDescent="0.3"/>
    <row r="1949" s="1" customFormat="1" x14ac:dyDescent="0.3"/>
    <row r="1950" s="1" customFormat="1" x14ac:dyDescent="0.3"/>
    <row r="1951" s="1" customFormat="1" x14ac:dyDescent="0.3"/>
    <row r="1952" s="1" customFormat="1" x14ac:dyDescent="0.3"/>
    <row r="1953" s="1" customFormat="1" x14ac:dyDescent="0.3"/>
    <row r="1954" s="1" customFormat="1" x14ac:dyDescent="0.3"/>
    <row r="1955" s="1" customFormat="1" x14ac:dyDescent="0.3"/>
    <row r="1956" s="1" customFormat="1" x14ac:dyDescent="0.3"/>
    <row r="1957" s="1" customFormat="1" x14ac:dyDescent="0.3"/>
    <row r="1958" s="1" customFormat="1" x14ac:dyDescent="0.3"/>
    <row r="1959" s="1" customFormat="1" x14ac:dyDescent="0.3"/>
    <row r="1960" s="1" customFormat="1" x14ac:dyDescent="0.3"/>
    <row r="1961" s="1" customFormat="1" x14ac:dyDescent="0.3"/>
    <row r="1962" s="1" customFormat="1" x14ac:dyDescent="0.3"/>
    <row r="1963" s="1" customFormat="1" x14ac:dyDescent="0.3"/>
    <row r="1964" s="1" customFormat="1" x14ac:dyDescent="0.3"/>
    <row r="1965" s="1" customFormat="1" x14ac:dyDescent="0.3"/>
    <row r="1966" s="1" customFormat="1" x14ac:dyDescent="0.3"/>
    <row r="1967" s="1" customFormat="1" x14ac:dyDescent="0.3"/>
    <row r="1968" s="1" customFormat="1" x14ac:dyDescent="0.3"/>
    <row r="1969" s="1" customFormat="1" x14ac:dyDescent="0.3"/>
    <row r="1970" s="1" customFormat="1" x14ac:dyDescent="0.3"/>
    <row r="1971" s="1" customFormat="1" x14ac:dyDescent="0.3"/>
    <row r="1972" s="1" customFormat="1" x14ac:dyDescent="0.3"/>
    <row r="1973" s="1" customFormat="1" x14ac:dyDescent="0.3"/>
    <row r="1974" s="1" customFormat="1" x14ac:dyDescent="0.3"/>
    <row r="1975" s="1" customFormat="1" x14ac:dyDescent="0.3"/>
    <row r="1976" s="1" customFormat="1" x14ac:dyDescent="0.3"/>
    <row r="1977" s="1" customFormat="1" x14ac:dyDescent="0.3"/>
    <row r="1978" s="1" customFormat="1" x14ac:dyDescent="0.3"/>
    <row r="1979" s="1" customFormat="1" x14ac:dyDescent="0.3"/>
    <row r="1980" s="1" customFormat="1" x14ac:dyDescent="0.3"/>
    <row r="1981" s="1" customFormat="1" x14ac:dyDescent="0.3"/>
    <row r="1982" s="1" customFormat="1" x14ac:dyDescent="0.3"/>
    <row r="1983" s="1" customFormat="1" x14ac:dyDescent="0.3"/>
    <row r="1984" s="1" customFormat="1" x14ac:dyDescent="0.3"/>
    <row r="1985" s="1" customFormat="1" x14ac:dyDescent="0.3"/>
    <row r="1986" s="1" customFormat="1" x14ac:dyDescent="0.3"/>
    <row r="1987" s="1" customFormat="1" x14ac:dyDescent="0.3"/>
    <row r="1988" s="1" customFormat="1" x14ac:dyDescent="0.3"/>
    <row r="1989" s="1" customFormat="1" x14ac:dyDescent="0.3"/>
    <row r="1990" s="1" customFormat="1" x14ac:dyDescent="0.3"/>
    <row r="1991" s="1" customFormat="1" x14ac:dyDescent="0.3"/>
    <row r="1992" s="1" customFormat="1" x14ac:dyDescent="0.3"/>
    <row r="1993" s="1" customFormat="1" x14ac:dyDescent="0.3"/>
    <row r="1994" s="1" customFormat="1" x14ac:dyDescent="0.3"/>
    <row r="1995" s="1" customFormat="1" x14ac:dyDescent="0.3"/>
    <row r="1996" s="1" customFormat="1" x14ac:dyDescent="0.3"/>
    <row r="1997" s="1" customFormat="1" x14ac:dyDescent="0.3"/>
    <row r="1998" s="1" customFormat="1" x14ac:dyDescent="0.3"/>
    <row r="1999" s="1" customFormat="1" x14ac:dyDescent="0.3"/>
    <row r="2000" s="1" customFormat="1" x14ac:dyDescent="0.3"/>
    <row r="2001" s="1" customFormat="1" x14ac:dyDescent="0.3"/>
    <row r="2002" s="1" customFormat="1" x14ac:dyDescent="0.3"/>
    <row r="2003" s="1" customFormat="1" x14ac:dyDescent="0.3"/>
    <row r="2004" s="1" customFormat="1" x14ac:dyDescent="0.3"/>
    <row r="2005" s="1" customFormat="1" x14ac:dyDescent="0.3"/>
    <row r="2006" s="1" customFormat="1" x14ac:dyDescent="0.3"/>
    <row r="2007" s="1" customFormat="1" x14ac:dyDescent="0.3"/>
    <row r="2008" s="1" customFormat="1" x14ac:dyDescent="0.3"/>
    <row r="2009" s="1" customFormat="1" x14ac:dyDescent="0.3"/>
    <row r="2010" s="1" customFormat="1" x14ac:dyDescent="0.3"/>
    <row r="2011" s="1" customFormat="1" x14ac:dyDescent="0.3"/>
    <row r="2012" s="1" customFormat="1" x14ac:dyDescent="0.3"/>
    <row r="2013" s="1" customFormat="1" x14ac:dyDescent="0.3"/>
    <row r="2014" s="1" customFormat="1" x14ac:dyDescent="0.3"/>
    <row r="2015" s="1" customFormat="1" x14ac:dyDescent="0.3"/>
    <row r="2016" s="1" customFormat="1" x14ac:dyDescent="0.3"/>
    <row r="2017" s="1" customFormat="1" x14ac:dyDescent="0.3"/>
    <row r="2018" s="1" customFormat="1" x14ac:dyDescent="0.3"/>
    <row r="2019" s="1" customFormat="1" x14ac:dyDescent="0.3"/>
    <row r="2020" s="1" customFormat="1" x14ac:dyDescent="0.3"/>
    <row r="2021" s="1" customFormat="1" x14ac:dyDescent="0.3"/>
    <row r="2022" s="1" customFormat="1" x14ac:dyDescent="0.3"/>
    <row r="2023" s="1" customFormat="1" x14ac:dyDescent="0.3"/>
    <row r="2024" s="1" customFormat="1" x14ac:dyDescent="0.3"/>
    <row r="2025" s="1" customFormat="1" x14ac:dyDescent="0.3"/>
    <row r="2026" s="1" customFormat="1" x14ac:dyDescent="0.3"/>
    <row r="2027" s="1" customFormat="1" x14ac:dyDescent="0.3"/>
    <row r="2028" s="1" customFormat="1" x14ac:dyDescent="0.3"/>
    <row r="2029" s="1" customFormat="1" x14ac:dyDescent="0.3"/>
    <row r="2030" s="1" customFormat="1" x14ac:dyDescent="0.3"/>
    <row r="2031" s="1" customFormat="1" x14ac:dyDescent="0.3"/>
    <row r="2032" s="1" customFormat="1" x14ac:dyDescent="0.3"/>
    <row r="2033" s="1" customFormat="1" x14ac:dyDescent="0.3"/>
    <row r="2034" s="1" customFormat="1" x14ac:dyDescent="0.3"/>
    <row r="2035" s="1" customFormat="1" x14ac:dyDescent="0.3"/>
    <row r="2036" s="1" customFormat="1" x14ac:dyDescent="0.3"/>
    <row r="2037" s="1" customFormat="1" x14ac:dyDescent="0.3"/>
    <row r="2038" s="1" customFormat="1" x14ac:dyDescent="0.3"/>
    <row r="2039" s="1" customFormat="1" x14ac:dyDescent="0.3"/>
    <row r="2040" s="1" customFormat="1" x14ac:dyDescent="0.3"/>
    <row r="2041" s="1" customFormat="1" x14ac:dyDescent="0.3"/>
    <row r="2042" s="1" customFormat="1" x14ac:dyDescent="0.3"/>
    <row r="2043" s="1" customFormat="1" x14ac:dyDescent="0.3"/>
    <row r="2044" s="1" customFormat="1" x14ac:dyDescent="0.3"/>
    <row r="2045" s="1" customFormat="1" x14ac:dyDescent="0.3"/>
    <row r="2046" s="1" customFormat="1" x14ac:dyDescent="0.3"/>
    <row r="2047" s="1" customFormat="1" x14ac:dyDescent="0.3"/>
    <row r="2048" s="1" customFormat="1" x14ac:dyDescent="0.3"/>
    <row r="2049" s="1" customFormat="1" x14ac:dyDescent="0.3"/>
    <row r="2050" s="1" customFormat="1" x14ac:dyDescent="0.3"/>
    <row r="2051" s="1" customFormat="1" x14ac:dyDescent="0.3"/>
    <row r="2052" s="1" customFormat="1" x14ac:dyDescent="0.3"/>
    <row r="2053" s="1" customFormat="1" x14ac:dyDescent="0.3"/>
    <row r="2054" s="1" customFormat="1" x14ac:dyDescent="0.3"/>
    <row r="2055" s="1" customFormat="1" x14ac:dyDescent="0.3"/>
    <row r="2056" s="1" customFormat="1" x14ac:dyDescent="0.3"/>
    <row r="2057" s="1" customFormat="1" x14ac:dyDescent="0.3"/>
    <row r="2058" s="1" customFormat="1" x14ac:dyDescent="0.3"/>
    <row r="2059" s="1" customFormat="1" x14ac:dyDescent="0.3"/>
    <row r="2060" s="1" customFormat="1" x14ac:dyDescent="0.3"/>
    <row r="2061" s="1" customFormat="1" x14ac:dyDescent="0.3"/>
    <row r="2062" s="1" customFormat="1" x14ac:dyDescent="0.3"/>
    <row r="2063" s="1" customFormat="1" x14ac:dyDescent="0.3"/>
    <row r="2064" s="1" customFormat="1" x14ac:dyDescent="0.3"/>
    <row r="2065" s="1" customFormat="1" x14ac:dyDescent="0.3"/>
    <row r="2066" s="1" customFormat="1" x14ac:dyDescent="0.3"/>
    <row r="2067" s="1" customFormat="1" x14ac:dyDescent="0.3"/>
    <row r="2068" s="1" customFormat="1" x14ac:dyDescent="0.3"/>
    <row r="2069" s="1" customFormat="1" x14ac:dyDescent="0.3"/>
    <row r="2070" s="1" customFormat="1" x14ac:dyDescent="0.3"/>
    <row r="2071" s="1" customFormat="1" x14ac:dyDescent="0.3"/>
    <row r="2072" s="1" customFormat="1" x14ac:dyDescent="0.3"/>
    <row r="2073" s="1" customFormat="1" x14ac:dyDescent="0.3"/>
    <row r="2074" s="1" customFormat="1" x14ac:dyDescent="0.3"/>
    <row r="2075" s="1" customFormat="1" x14ac:dyDescent="0.3"/>
    <row r="2076" s="1" customFormat="1" x14ac:dyDescent="0.3"/>
    <row r="2077" s="1" customFormat="1" x14ac:dyDescent="0.3"/>
    <row r="2078" s="1" customFormat="1" x14ac:dyDescent="0.3"/>
    <row r="2079" s="1" customFormat="1" x14ac:dyDescent="0.3"/>
    <row r="2080" s="1" customFormat="1" x14ac:dyDescent="0.3"/>
    <row r="2081" s="1" customFormat="1" x14ac:dyDescent="0.3"/>
    <row r="2082" s="1" customFormat="1" x14ac:dyDescent="0.3"/>
    <row r="2083" s="1" customFormat="1" x14ac:dyDescent="0.3"/>
    <row r="2084" s="1" customFormat="1" x14ac:dyDescent="0.3"/>
    <row r="2085" s="1" customFormat="1" x14ac:dyDescent="0.3"/>
    <row r="2086" s="1" customFormat="1" x14ac:dyDescent="0.3"/>
    <row r="2087" s="1" customFormat="1" x14ac:dyDescent="0.3"/>
    <row r="2088" s="1" customFormat="1" x14ac:dyDescent="0.3"/>
    <row r="2089" s="1" customFormat="1" x14ac:dyDescent="0.3"/>
    <row r="2090" s="1" customFormat="1" x14ac:dyDescent="0.3"/>
    <row r="2091" s="1" customFormat="1" x14ac:dyDescent="0.3"/>
    <row r="2092" s="1" customFormat="1" x14ac:dyDescent="0.3"/>
    <row r="2093" s="1" customFormat="1" x14ac:dyDescent="0.3"/>
    <row r="2094" s="1" customFormat="1" x14ac:dyDescent="0.3"/>
    <row r="2095" s="1" customFormat="1" x14ac:dyDescent="0.3"/>
    <row r="2096" s="1" customFormat="1" x14ac:dyDescent="0.3"/>
    <row r="2097" s="1" customFormat="1" x14ac:dyDescent="0.3"/>
    <row r="2098" s="1" customFormat="1" x14ac:dyDescent="0.3"/>
    <row r="2099" s="1" customFormat="1" x14ac:dyDescent="0.3"/>
    <row r="2100" s="1" customFormat="1" x14ac:dyDescent="0.3"/>
    <row r="2101" s="1" customFormat="1" x14ac:dyDescent="0.3"/>
    <row r="2102" s="1" customFormat="1" x14ac:dyDescent="0.3"/>
    <row r="2103" s="1" customFormat="1" x14ac:dyDescent="0.3"/>
    <row r="2104" s="1" customFormat="1" x14ac:dyDescent="0.3"/>
    <row r="2105" s="1" customFormat="1" x14ac:dyDescent="0.3"/>
    <row r="2106" s="1" customFormat="1" x14ac:dyDescent="0.3"/>
    <row r="2107" s="1" customFormat="1" x14ac:dyDescent="0.3"/>
    <row r="2108" s="1" customFormat="1" x14ac:dyDescent="0.3"/>
    <row r="2109" s="1" customFormat="1" x14ac:dyDescent="0.3"/>
    <row r="2110" s="1" customFormat="1" x14ac:dyDescent="0.3"/>
    <row r="2111" s="1" customFormat="1" x14ac:dyDescent="0.3"/>
    <row r="2112" s="1" customFormat="1" x14ac:dyDescent="0.3"/>
    <row r="2113" s="1" customFormat="1" x14ac:dyDescent="0.3"/>
    <row r="2114" s="1" customFormat="1" x14ac:dyDescent="0.3"/>
    <row r="2115" s="1" customFormat="1" x14ac:dyDescent="0.3"/>
    <row r="2116" s="1" customFormat="1" x14ac:dyDescent="0.3"/>
    <row r="2117" s="1" customFormat="1" x14ac:dyDescent="0.3"/>
    <row r="2118" s="1" customFormat="1" x14ac:dyDescent="0.3"/>
    <row r="2119" s="1" customFormat="1" x14ac:dyDescent="0.3"/>
    <row r="2120" s="1" customFormat="1" x14ac:dyDescent="0.3"/>
    <row r="2121" s="1" customFormat="1" x14ac:dyDescent="0.3"/>
    <row r="2122" s="1" customFormat="1" x14ac:dyDescent="0.3"/>
    <row r="2123" s="1" customFormat="1" x14ac:dyDescent="0.3"/>
    <row r="2124" s="1" customFormat="1" x14ac:dyDescent="0.3"/>
    <row r="2125" s="1" customFormat="1" x14ac:dyDescent="0.3"/>
    <row r="2126" s="1" customFormat="1" x14ac:dyDescent="0.3"/>
    <row r="2127" s="1" customFormat="1" x14ac:dyDescent="0.3"/>
    <row r="2128" s="1" customFormat="1" x14ac:dyDescent="0.3"/>
    <row r="2129" s="1" customFormat="1" x14ac:dyDescent="0.3"/>
    <row r="2130" s="1" customFormat="1" x14ac:dyDescent="0.3"/>
    <row r="2131" s="1" customFormat="1" x14ac:dyDescent="0.3"/>
    <row r="2132" s="1" customFormat="1" x14ac:dyDescent="0.3"/>
    <row r="2133" s="1" customFormat="1" x14ac:dyDescent="0.3"/>
    <row r="2134" s="1" customFormat="1" x14ac:dyDescent="0.3"/>
    <row r="2135" s="1" customFormat="1" x14ac:dyDescent="0.3"/>
    <row r="2136" s="1" customFormat="1" x14ac:dyDescent="0.3"/>
    <row r="2137" s="1" customFormat="1" x14ac:dyDescent="0.3"/>
    <row r="2138" s="1" customFormat="1" x14ac:dyDescent="0.3"/>
    <row r="2139" s="1" customFormat="1" x14ac:dyDescent="0.3"/>
    <row r="2140" s="1" customFormat="1" x14ac:dyDescent="0.3"/>
    <row r="2141" s="1" customFormat="1" x14ac:dyDescent="0.3"/>
    <row r="2142" s="1" customFormat="1" x14ac:dyDescent="0.3"/>
    <row r="2143" s="1" customFormat="1" x14ac:dyDescent="0.3"/>
    <row r="2144" s="1" customFormat="1" x14ac:dyDescent="0.3"/>
    <row r="2145" s="1" customFormat="1" x14ac:dyDescent="0.3"/>
    <row r="2146" s="1" customFormat="1" x14ac:dyDescent="0.3"/>
    <row r="2147" s="1" customFormat="1" x14ac:dyDescent="0.3"/>
    <row r="2148" s="1" customFormat="1" x14ac:dyDescent="0.3"/>
    <row r="2149" s="1" customFormat="1" x14ac:dyDescent="0.3"/>
    <row r="2150" s="1" customFormat="1" x14ac:dyDescent="0.3"/>
    <row r="2151" s="1" customFormat="1" x14ac:dyDescent="0.3"/>
    <row r="2152" s="1" customFormat="1" x14ac:dyDescent="0.3"/>
    <row r="2153" s="1" customFormat="1" x14ac:dyDescent="0.3"/>
    <row r="2154" s="1" customFormat="1" x14ac:dyDescent="0.3"/>
    <row r="2155" s="1" customFormat="1" x14ac:dyDescent="0.3"/>
    <row r="2156" s="1" customFormat="1" x14ac:dyDescent="0.3"/>
    <row r="2157" s="1" customFormat="1" x14ac:dyDescent="0.3"/>
    <row r="2158" s="1" customFormat="1" x14ac:dyDescent="0.3"/>
    <row r="2159" s="1" customFormat="1" x14ac:dyDescent="0.3"/>
    <row r="2160" s="1" customFormat="1" x14ac:dyDescent="0.3"/>
    <row r="2161" s="1" customFormat="1" x14ac:dyDescent="0.3"/>
    <row r="2162" s="1" customFormat="1" x14ac:dyDescent="0.3"/>
    <row r="2163" s="1" customFormat="1" x14ac:dyDescent="0.3"/>
    <row r="2164" s="1" customFormat="1" x14ac:dyDescent="0.3"/>
    <row r="2165" s="1" customFormat="1" x14ac:dyDescent="0.3"/>
    <row r="2166" s="1" customFormat="1" x14ac:dyDescent="0.3"/>
    <row r="2167" s="1" customFormat="1" x14ac:dyDescent="0.3"/>
    <row r="2168" s="1" customFormat="1" x14ac:dyDescent="0.3"/>
    <row r="2169" s="1" customFormat="1" x14ac:dyDescent="0.3"/>
    <row r="2170" s="1" customFormat="1" x14ac:dyDescent="0.3"/>
    <row r="2171" s="1" customFormat="1" x14ac:dyDescent="0.3"/>
    <row r="2172" s="1" customFormat="1" x14ac:dyDescent="0.3"/>
    <row r="2173" s="1" customFormat="1" x14ac:dyDescent="0.3"/>
    <row r="2174" s="1" customFormat="1" x14ac:dyDescent="0.3"/>
    <row r="2175" s="1" customFormat="1" x14ac:dyDescent="0.3"/>
    <row r="2176" s="1" customFormat="1" x14ac:dyDescent="0.3"/>
    <row r="2177" s="1" customFormat="1" x14ac:dyDescent="0.3"/>
    <row r="2178" s="1" customFormat="1" x14ac:dyDescent="0.3"/>
    <row r="2179" s="1" customFormat="1" x14ac:dyDescent="0.3"/>
    <row r="2180" s="1" customFormat="1" x14ac:dyDescent="0.3"/>
    <row r="2181" s="1" customFormat="1" x14ac:dyDescent="0.3"/>
    <row r="2182" s="1" customFormat="1" x14ac:dyDescent="0.3"/>
    <row r="2183" s="1" customFormat="1" x14ac:dyDescent="0.3"/>
    <row r="2184" s="1" customFormat="1" x14ac:dyDescent="0.3"/>
    <row r="2185" s="1" customFormat="1" x14ac:dyDescent="0.3"/>
    <row r="2186" s="1" customFormat="1" x14ac:dyDescent="0.3"/>
    <row r="2187" s="1" customFormat="1" x14ac:dyDescent="0.3"/>
    <row r="2188" s="1" customFormat="1" x14ac:dyDescent="0.3"/>
    <row r="2189" s="1" customFormat="1" x14ac:dyDescent="0.3"/>
    <row r="2190" s="1" customFormat="1" x14ac:dyDescent="0.3"/>
    <row r="2191" s="1" customFormat="1" x14ac:dyDescent="0.3"/>
    <row r="2192" s="1" customFormat="1" x14ac:dyDescent="0.3"/>
    <row r="2193" s="1" customFormat="1" x14ac:dyDescent="0.3"/>
    <row r="2194" s="1" customFormat="1" x14ac:dyDescent="0.3"/>
    <row r="2195" s="1" customFormat="1" x14ac:dyDescent="0.3"/>
    <row r="2196" s="1" customFormat="1" x14ac:dyDescent="0.3"/>
    <row r="2197" s="1" customFormat="1" x14ac:dyDescent="0.3"/>
    <row r="2198" s="1" customFormat="1" x14ac:dyDescent="0.3"/>
    <row r="2199" s="1" customFormat="1" x14ac:dyDescent="0.3"/>
    <row r="2200" s="1" customFormat="1" x14ac:dyDescent="0.3"/>
    <row r="2201" s="1" customFormat="1" x14ac:dyDescent="0.3"/>
    <row r="2202" s="1" customFormat="1" x14ac:dyDescent="0.3"/>
    <row r="2203" s="1" customFormat="1" x14ac:dyDescent="0.3"/>
    <row r="2204" s="1" customFormat="1" x14ac:dyDescent="0.3"/>
    <row r="2205" s="1" customFormat="1" x14ac:dyDescent="0.3"/>
    <row r="2206" s="1" customFormat="1" x14ac:dyDescent="0.3"/>
    <row r="2207" s="1" customFormat="1" x14ac:dyDescent="0.3"/>
    <row r="2208" s="1" customFormat="1" x14ac:dyDescent="0.3"/>
    <row r="2209" s="1" customFormat="1" x14ac:dyDescent="0.3"/>
    <row r="2210" s="1" customFormat="1" x14ac:dyDescent="0.3"/>
    <row r="2211" s="1" customFormat="1" x14ac:dyDescent="0.3"/>
    <row r="2212" s="1" customFormat="1" x14ac:dyDescent="0.3"/>
    <row r="2213" s="1" customFormat="1" x14ac:dyDescent="0.3"/>
    <row r="2214" s="1" customFormat="1" x14ac:dyDescent="0.3"/>
    <row r="2215" s="1" customFormat="1" x14ac:dyDescent="0.3"/>
    <row r="2216" s="1" customFormat="1" x14ac:dyDescent="0.3"/>
    <row r="2217" s="1" customFormat="1" x14ac:dyDescent="0.3"/>
    <row r="2218" s="1" customFormat="1" x14ac:dyDescent="0.3"/>
    <row r="2219" s="1" customFormat="1" x14ac:dyDescent="0.3"/>
    <row r="2220" s="1" customFormat="1" x14ac:dyDescent="0.3"/>
    <row r="2221" s="1" customFormat="1" x14ac:dyDescent="0.3"/>
    <row r="2222" s="1" customFormat="1" x14ac:dyDescent="0.3"/>
    <row r="2223" s="1" customFormat="1" x14ac:dyDescent="0.3"/>
    <row r="2224" s="1" customFormat="1" x14ac:dyDescent="0.3"/>
    <row r="2225" s="1" customFormat="1" x14ac:dyDescent="0.3"/>
    <row r="2226" s="1" customFormat="1" x14ac:dyDescent="0.3"/>
    <row r="2227" s="1" customFormat="1" x14ac:dyDescent="0.3"/>
    <row r="2228" s="1" customFormat="1" x14ac:dyDescent="0.3"/>
    <row r="2229" s="1" customFormat="1" x14ac:dyDescent="0.3"/>
    <row r="2230" s="1" customFormat="1" x14ac:dyDescent="0.3"/>
    <row r="2231" s="1" customFormat="1" x14ac:dyDescent="0.3"/>
    <row r="2232" s="1" customFormat="1" x14ac:dyDescent="0.3"/>
    <row r="2233" s="1" customFormat="1" x14ac:dyDescent="0.3"/>
    <row r="2234" s="1" customFormat="1" x14ac:dyDescent="0.3"/>
    <row r="2235" s="1" customFormat="1" x14ac:dyDescent="0.3"/>
    <row r="2236" s="1" customFormat="1" x14ac:dyDescent="0.3"/>
    <row r="2237" s="1" customFormat="1" x14ac:dyDescent="0.3"/>
    <row r="2238" s="1" customFormat="1" x14ac:dyDescent="0.3"/>
    <row r="2239" s="1" customFormat="1" x14ac:dyDescent="0.3"/>
    <row r="2240" s="1" customFormat="1" x14ac:dyDescent="0.3"/>
    <row r="2241" s="1" customFormat="1" x14ac:dyDescent="0.3"/>
    <row r="2242" s="1" customFormat="1" x14ac:dyDescent="0.3"/>
    <row r="2243" s="1" customFormat="1" x14ac:dyDescent="0.3"/>
    <row r="2244" s="1" customFormat="1" x14ac:dyDescent="0.3"/>
    <row r="2245" s="1" customFormat="1" x14ac:dyDescent="0.3"/>
    <row r="2246" s="1" customFormat="1" x14ac:dyDescent="0.3"/>
    <row r="2247" s="1" customFormat="1" x14ac:dyDescent="0.3"/>
    <row r="2248" s="1" customFormat="1" x14ac:dyDescent="0.3"/>
    <row r="2249" s="1" customFormat="1" x14ac:dyDescent="0.3"/>
    <row r="2250" s="1" customFormat="1" x14ac:dyDescent="0.3"/>
    <row r="2251" s="1" customFormat="1" x14ac:dyDescent="0.3"/>
    <row r="2252" s="1" customFormat="1" x14ac:dyDescent="0.3"/>
    <row r="2253" s="1" customFormat="1" x14ac:dyDescent="0.3"/>
    <row r="2254" s="1" customFormat="1" x14ac:dyDescent="0.3"/>
    <row r="2255" s="1" customFormat="1" x14ac:dyDescent="0.3"/>
    <row r="2256" s="1" customFormat="1" x14ac:dyDescent="0.3"/>
    <row r="2257" s="1" customFormat="1" x14ac:dyDescent="0.3"/>
    <row r="2258" s="1" customFormat="1" x14ac:dyDescent="0.3"/>
    <row r="2259" s="1" customFormat="1" x14ac:dyDescent="0.3"/>
    <row r="2260" s="1" customFormat="1" x14ac:dyDescent="0.3"/>
    <row r="2261" s="1" customFormat="1" x14ac:dyDescent="0.3"/>
    <row r="2262" s="1" customFormat="1" x14ac:dyDescent="0.3"/>
    <row r="2263" s="1" customFormat="1" x14ac:dyDescent="0.3"/>
    <row r="2264" s="1" customFormat="1" x14ac:dyDescent="0.3"/>
    <row r="2265" s="1" customFormat="1" x14ac:dyDescent="0.3"/>
    <row r="2266" s="1" customFormat="1" x14ac:dyDescent="0.3"/>
    <row r="2267" s="1" customFormat="1" x14ac:dyDescent="0.3"/>
    <row r="2268" s="1" customFormat="1" x14ac:dyDescent="0.3"/>
    <row r="2269" s="1" customFormat="1" x14ac:dyDescent="0.3"/>
    <row r="2270" s="1" customFormat="1" x14ac:dyDescent="0.3"/>
    <row r="2271" s="1" customFormat="1" x14ac:dyDescent="0.3"/>
    <row r="2272" s="1" customFormat="1" x14ac:dyDescent="0.3"/>
    <row r="2273" s="1" customFormat="1" x14ac:dyDescent="0.3"/>
    <row r="2274" s="1" customFormat="1" x14ac:dyDescent="0.3"/>
    <row r="2275" s="1" customFormat="1" x14ac:dyDescent="0.3"/>
    <row r="2276" s="1" customFormat="1" x14ac:dyDescent="0.3"/>
    <row r="2277" s="1" customFormat="1" x14ac:dyDescent="0.3"/>
    <row r="2278" s="1" customFormat="1" x14ac:dyDescent="0.3"/>
    <row r="2279" s="1" customFormat="1" x14ac:dyDescent="0.3"/>
    <row r="2280" s="1" customFormat="1" x14ac:dyDescent="0.3"/>
    <row r="2281" s="1" customFormat="1" x14ac:dyDescent="0.3"/>
    <row r="2282" s="1" customFormat="1" x14ac:dyDescent="0.3"/>
    <row r="2283" s="1" customFormat="1" x14ac:dyDescent="0.3"/>
    <row r="2284" s="1" customFormat="1" x14ac:dyDescent="0.3"/>
    <row r="2285" s="1" customFormat="1" x14ac:dyDescent="0.3"/>
    <row r="2286" s="1" customFormat="1" x14ac:dyDescent="0.3"/>
    <row r="2287" s="1" customFormat="1" x14ac:dyDescent="0.3"/>
    <row r="2288" s="1" customFormat="1" x14ac:dyDescent="0.3"/>
    <row r="2289" s="1" customFormat="1" x14ac:dyDescent="0.3"/>
    <row r="2290" s="1" customFormat="1" x14ac:dyDescent="0.3"/>
    <row r="2291" s="1" customFormat="1" x14ac:dyDescent="0.3"/>
    <row r="2292" s="1" customFormat="1" x14ac:dyDescent="0.3"/>
    <row r="2293" s="1" customFormat="1" x14ac:dyDescent="0.3"/>
    <row r="2294" s="1" customFormat="1" x14ac:dyDescent="0.3"/>
    <row r="2295" s="1" customFormat="1" x14ac:dyDescent="0.3"/>
    <row r="2296" s="1" customFormat="1" x14ac:dyDescent="0.3"/>
    <row r="2297" s="1" customFormat="1" x14ac:dyDescent="0.3"/>
    <row r="2298" s="1" customFormat="1" x14ac:dyDescent="0.3"/>
    <row r="2299" s="1" customFormat="1" x14ac:dyDescent="0.3"/>
    <row r="2300" s="1" customFormat="1" x14ac:dyDescent="0.3"/>
    <row r="2301" s="1" customFormat="1" x14ac:dyDescent="0.3"/>
    <row r="2302" s="1" customFormat="1" x14ac:dyDescent="0.3"/>
    <row r="2303" s="1" customFormat="1" x14ac:dyDescent="0.3"/>
    <row r="2304" s="1" customFormat="1" x14ac:dyDescent="0.3"/>
    <row r="2305" s="1" customFormat="1" x14ac:dyDescent="0.3"/>
    <row r="2306" s="1" customFormat="1" x14ac:dyDescent="0.3"/>
    <row r="2307" s="1" customFormat="1" x14ac:dyDescent="0.3"/>
    <row r="2308" s="1" customFormat="1" x14ac:dyDescent="0.3"/>
    <row r="2309" s="1" customFormat="1" x14ac:dyDescent="0.3"/>
    <row r="2310" s="1" customFormat="1" x14ac:dyDescent="0.3"/>
    <row r="2311" s="1" customFormat="1" x14ac:dyDescent="0.3"/>
    <row r="2312" s="1" customFormat="1" x14ac:dyDescent="0.3"/>
    <row r="2313" s="1" customFormat="1" x14ac:dyDescent="0.3"/>
    <row r="2314" s="1" customFormat="1" x14ac:dyDescent="0.3"/>
    <row r="2315" s="1" customFormat="1" x14ac:dyDescent="0.3"/>
    <row r="2316" s="1" customFormat="1" x14ac:dyDescent="0.3"/>
    <row r="2317" s="1" customFormat="1" x14ac:dyDescent="0.3"/>
    <row r="2318" s="1" customFormat="1" x14ac:dyDescent="0.3"/>
    <row r="2319" s="1" customFormat="1" x14ac:dyDescent="0.3"/>
    <row r="2320" s="1" customFormat="1" x14ac:dyDescent="0.3"/>
    <row r="2321" s="1" customFormat="1" x14ac:dyDescent="0.3"/>
    <row r="2322" s="1" customFormat="1" x14ac:dyDescent="0.3"/>
    <row r="2323" s="1" customFormat="1" x14ac:dyDescent="0.3"/>
    <row r="2324" s="1" customFormat="1" x14ac:dyDescent="0.3"/>
    <row r="2325" s="1" customFormat="1" x14ac:dyDescent="0.3"/>
    <row r="2326" s="1" customFormat="1" x14ac:dyDescent="0.3"/>
    <row r="2327" s="1" customFormat="1" x14ac:dyDescent="0.3"/>
    <row r="2328" s="1" customFormat="1" x14ac:dyDescent="0.3"/>
    <row r="2329" s="1" customFormat="1" x14ac:dyDescent="0.3"/>
    <row r="2330" s="1" customFormat="1" x14ac:dyDescent="0.3"/>
    <row r="2331" s="1" customFormat="1" x14ac:dyDescent="0.3"/>
    <row r="2332" s="1" customFormat="1" x14ac:dyDescent="0.3"/>
    <row r="2333" s="1" customFormat="1" x14ac:dyDescent="0.3"/>
    <row r="2334" s="1" customFormat="1" x14ac:dyDescent="0.3"/>
    <row r="2335" s="1" customFormat="1" x14ac:dyDescent="0.3"/>
    <row r="2336" s="1" customFormat="1" x14ac:dyDescent="0.3"/>
    <row r="2337" s="1" customFormat="1" x14ac:dyDescent="0.3"/>
    <row r="2338" s="1" customFormat="1" x14ac:dyDescent="0.3"/>
    <row r="2339" s="1" customFormat="1" x14ac:dyDescent="0.3"/>
    <row r="2340" s="1" customFormat="1" x14ac:dyDescent="0.3"/>
    <row r="2341" s="1" customFormat="1" x14ac:dyDescent="0.3"/>
    <row r="2342" s="1" customFormat="1" x14ac:dyDescent="0.3"/>
    <row r="2343" s="1" customFormat="1" x14ac:dyDescent="0.3"/>
    <row r="2344" s="1" customFormat="1" x14ac:dyDescent="0.3"/>
    <row r="2345" s="1" customFormat="1" x14ac:dyDescent="0.3"/>
    <row r="2346" s="1" customFormat="1" x14ac:dyDescent="0.3"/>
    <row r="2347" s="1" customFormat="1" x14ac:dyDescent="0.3"/>
    <row r="2348" s="1" customFormat="1" x14ac:dyDescent="0.3"/>
    <row r="2349" s="1" customFormat="1" x14ac:dyDescent="0.3"/>
    <row r="2350" s="1" customFormat="1" x14ac:dyDescent="0.3"/>
    <row r="2351" s="1" customFormat="1" x14ac:dyDescent="0.3"/>
    <row r="2352" s="1" customFormat="1" x14ac:dyDescent="0.3"/>
    <row r="2353" s="1" customFormat="1" x14ac:dyDescent="0.3"/>
    <row r="2354" s="1" customFormat="1" x14ac:dyDescent="0.3"/>
    <row r="2355" s="1" customFormat="1" x14ac:dyDescent="0.3"/>
    <row r="2356" s="1" customFormat="1" x14ac:dyDescent="0.3"/>
    <row r="2357" s="1" customFormat="1" x14ac:dyDescent="0.3"/>
    <row r="2358" s="1" customFormat="1" x14ac:dyDescent="0.3"/>
    <row r="2359" s="1" customFormat="1" x14ac:dyDescent="0.3"/>
    <row r="2360" s="1" customFormat="1" x14ac:dyDescent="0.3"/>
    <row r="2361" s="1" customFormat="1" x14ac:dyDescent="0.3"/>
    <row r="2362" s="1" customFormat="1" x14ac:dyDescent="0.3"/>
    <row r="2363" s="1" customFormat="1" x14ac:dyDescent="0.3"/>
    <row r="2364" s="1" customFormat="1" x14ac:dyDescent="0.3"/>
    <row r="2365" s="1" customFormat="1" x14ac:dyDescent="0.3"/>
    <row r="2366" s="1" customFormat="1" x14ac:dyDescent="0.3"/>
    <row r="2367" s="1" customFormat="1" x14ac:dyDescent="0.3"/>
    <row r="2368" s="1" customFormat="1" x14ac:dyDescent="0.3"/>
    <row r="2369" s="1" customFormat="1" x14ac:dyDescent="0.3"/>
    <row r="2370" s="1" customFormat="1" x14ac:dyDescent="0.3"/>
    <row r="2371" s="1" customFormat="1" x14ac:dyDescent="0.3"/>
    <row r="2372" s="1" customFormat="1" x14ac:dyDescent="0.3"/>
    <row r="2373" s="1" customFormat="1" x14ac:dyDescent="0.3"/>
    <row r="2374" s="1" customFormat="1" x14ac:dyDescent="0.3"/>
    <row r="2375" s="1" customFormat="1" x14ac:dyDescent="0.3"/>
    <row r="2376" s="1" customFormat="1" x14ac:dyDescent="0.3"/>
    <row r="2377" s="1" customFormat="1" x14ac:dyDescent="0.3"/>
    <row r="2378" s="1" customFormat="1" x14ac:dyDescent="0.3"/>
    <row r="2379" s="1" customFormat="1" x14ac:dyDescent="0.3"/>
    <row r="2380" s="1" customFormat="1" x14ac:dyDescent="0.3"/>
    <row r="2381" s="1" customFormat="1" x14ac:dyDescent="0.3"/>
    <row r="2382" s="1" customFormat="1" x14ac:dyDescent="0.3"/>
    <row r="2383" s="1" customFormat="1" x14ac:dyDescent="0.3"/>
    <row r="2384" s="1" customFormat="1" x14ac:dyDescent="0.3"/>
    <row r="2385" s="1" customFormat="1" x14ac:dyDescent="0.3"/>
    <row r="2386" s="1" customFormat="1" x14ac:dyDescent="0.3"/>
    <row r="2387" s="1" customFormat="1" x14ac:dyDescent="0.3"/>
    <row r="2388" s="1" customFormat="1" x14ac:dyDescent="0.3"/>
    <row r="2389" s="1" customFormat="1" x14ac:dyDescent="0.3"/>
    <row r="2390" s="1" customFormat="1" x14ac:dyDescent="0.3"/>
    <row r="2391" s="1" customFormat="1" x14ac:dyDescent="0.3"/>
    <row r="2392" s="1" customFormat="1" x14ac:dyDescent="0.3"/>
    <row r="2393" s="1" customFormat="1" x14ac:dyDescent="0.3"/>
    <row r="2394" s="1" customFormat="1" x14ac:dyDescent="0.3"/>
    <row r="2395" s="1" customFormat="1" x14ac:dyDescent="0.3"/>
    <row r="2396" s="1" customFormat="1" x14ac:dyDescent="0.3"/>
    <row r="2397" s="1" customFormat="1" x14ac:dyDescent="0.3"/>
    <row r="2398" s="1" customFormat="1" x14ac:dyDescent="0.3"/>
    <row r="2399" s="1" customFormat="1" x14ac:dyDescent="0.3"/>
    <row r="2400" s="1" customFormat="1" x14ac:dyDescent="0.3"/>
    <row r="2401" s="1" customFormat="1" x14ac:dyDescent="0.3"/>
    <row r="2402" s="1" customFormat="1" x14ac:dyDescent="0.3"/>
    <row r="2403" s="1" customFormat="1" x14ac:dyDescent="0.3"/>
    <row r="2404" s="1" customFormat="1" x14ac:dyDescent="0.3"/>
    <row r="2405" s="1" customFormat="1" x14ac:dyDescent="0.3"/>
    <row r="2406" s="1" customFormat="1" x14ac:dyDescent="0.3"/>
    <row r="2407" s="1" customFormat="1" x14ac:dyDescent="0.3"/>
    <row r="2408" s="1" customFormat="1" x14ac:dyDescent="0.3"/>
    <row r="2409" s="1" customFormat="1" x14ac:dyDescent="0.3"/>
    <row r="2410" s="1" customFormat="1" x14ac:dyDescent="0.3"/>
    <row r="2411" s="1" customFormat="1" x14ac:dyDescent="0.3"/>
    <row r="2412" s="1" customFormat="1" x14ac:dyDescent="0.3"/>
    <row r="2413" s="1" customFormat="1" x14ac:dyDescent="0.3"/>
    <row r="2414" s="1" customFormat="1" x14ac:dyDescent="0.3"/>
    <row r="2415" s="1" customFormat="1" x14ac:dyDescent="0.3"/>
    <row r="2416" s="1" customFormat="1" x14ac:dyDescent="0.3"/>
    <row r="2417" s="1" customFormat="1" x14ac:dyDescent="0.3"/>
    <row r="2418" s="1" customFormat="1" x14ac:dyDescent="0.3"/>
    <row r="2419" s="1" customFormat="1" x14ac:dyDescent="0.3"/>
    <row r="2420" s="1" customFormat="1" x14ac:dyDescent="0.3"/>
    <row r="2421" s="1" customFormat="1" x14ac:dyDescent="0.3"/>
    <row r="2422" s="1" customFormat="1" x14ac:dyDescent="0.3"/>
    <row r="2423" s="1" customFormat="1" x14ac:dyDescent="0.3"/>
    <row r="2424" s="1" customFormat="1" x14ac:dyDescent="0.3"/>
    <row r="2425" s="1" customFormat="1" x14ac:dyDescent="0.3"/>
    <row r="2426" s="1" customFormat="1" x14ac:dyDescent="0.3"/>
    <row r="2427" s="1" customFormat="1" x14ac:dyDescent="0.3"/>
    <row r="2428" s="1" customFormat="1" x14ac:dyDescent="0.3"/>
    <row r="2429" s="1" customFormat="1" x14ac:dyDescent="0.3"/>
    <row r="2430" s="1" customFormat="1" x14ac:dyDescent="0.3"/>
    <row r="2431" s="1" customFormat="1" x14ac:dyDescent="0.3"/>
    <row r="2432" s="1" customFormat="1" x14ac:dyDescent="0.3"/>
    <row r="2433" s="1" customFormat="1" x14ac:dyDescent="0.3"/>
    <row r="2434" s="1" customFormat="1" x14ac:dyDescent="0.3"/>
    <row r="2435" s="1" customFormat="1" x14ac:dyDescent="0.3"/>
    <row r="2436" s="1" customFormat="1" x14ac:dyDescent="0.3"/>
    <row r="2437" s="1" customFormat="1" x14ac:dyDescent="0.3"/>
    <row r="2438" s="1" customFormat="1" x14ac:dyDescent="0.3"/>
    <row r="2439" s="1" customFormat="1" x14ac:dyDescent="0.3"/>
    <row r="2440" s="1" customFormat="1" x14ac:dyDescent="0.3"/>
    <row r="2441" s="1" customFormat="1" x14ac:dyDescent="0.3"/>
    <row r="2442" s="1" customFormat="1" x14ac:dyDescent="0.3"/>
    <row r="2443" s="1" customFormat="1" x14ac:dyDescent="0.3"/>
    <row r="2444" s="1" customFormat="1" x14ac:dyDescent="0.3"/>
    <row r="2445" s="1" customFormat="1" x14ac:dyDescent="0.3"/>
    <row r="2446" s="1" customFormat="1" x14ac:dyDescent="0.3"/>
    <row r="2447" s="1" customFormat="1" x14ac:dyDescent="0.3"/>
    <row r="2448" s="1" customFormat="1" x14ac:dyDescent="0.3"/>
    <row r="2449" s="1" customFormat="1" x14ac:dyDescent="0.3"/>
    <row r="2450" s="1" customFormat="1" x14ac:dyDescent="0.3"/>
    <row r="2451" s="1" customFormat="1" x14ac:dyDescent="0.3"/>
    <row r="2452" s="1" customFormat="1" x14ac:dyDescent="0.3"/>
    <row r="2453" s="1" customFormat="1" x14ac:dyDescent="0.3"/>
    <row r="2454" s="1" customFormat="1" x14ac:dyDescent="0.3"/>
    <row r="2455" s="1" customFormat="1" x14ac:dyDescent="0.3"/>
    <row r="2456" s="1" customFormat="1" x14ac:dyDescent="0.3"/>
    <row r="2457" s="1" customFormat="1" x14ac:dyDescent="0.3"/>
    <row r="2458" s="1" customFormat="1" x14ac:dyDescent="0.3"/>
    <row r="2459" s="1" customFormat="1" x14ac:dyDescent="0.3"/>
    <row r="2460" s="1" customFormat="1" x14ac:dyDescent="0.3"/>
    <row r="2461" s="1" customFormat="1" x14ac:dyDescent="0.3"/>
    <row r="2462" s="1" customFormat="1" x14ac:dyDescent="0.3"/>
    <row r="2463" s="1" customFormat="1" x14ac:dyDescent="0.3"/>
    <row r="2464" s="1" customFormat="1" x14ac:dyDescent="0.3"/>
    <row r="2465" s="1" customFormat="1" x14ac:dyDescent="0.3"/>
    <row r="2466" s="1" customFormat="1" x14ac:dyDescent="0.3"/>
    <row r="2467" s="1" customFormat="1" x14ac:dyDescent="0.3"/>
    <row r="2468" s="1" customFormat="1" x14ac:dyDescent="0.3"/>
    <row r="2469" s="1" customFormat="1" x14ac:dyDescent="0.3"/>
    <row r="2470" s="1" customFormat="1" x14ac:dyDescent="0.3"/>
    <row r="2471" s="1" customFormat="1" x14ac:dyDescent="0.3"/>
    <row r="2472" s="1" customFormat="1" x14ac:dyDescent="0.3"/>
    <row r="2473" s="1" customFormat="1" x14ac:dyDescent="0.3"/>
    <row r="2474" s="1" customFormat="1" x14ac:dyDescent="0.3"/>
    <row r="2475" s="1" customFormat="1" x14ac:dyDescent="0.3"/>
    <row r="2476" s="1" customFormat="1" x14ac:dyDescent="0.3"/>
    <row r="2477" s="1" customFormat="1" x14ac:dyDescent="0.3"/>
    <row r="2478" s="1" customFormat="1" x14ac:dyDescent="0.3"/>
    <row r="2479" s="1" customFormat="1" x14ac:dyDescent="0.3"/>
    <row r="2480" s="1" customFormat="1" x14ac:dyDescent="0.3"/>
    <row r="2481" s="1" customFormat="1" x14ac:dyDescent="0.3"/>
    <row r="2482" s="1" customFormat="1" x14ac:dyDescent="0.3"/>
    <row r="2483" s="1" customFormat="1" x14ac:dyDescent="0.3"/>
    <row r="2484" s="1" customFormat="1" x14ac:dyDescent="0.3"/>
    <row r="2485" s="1" customFormat="1" x14ac:dyDescent="0.3"/>
    <row r="2486" s="1" customFormat="1" x14ac:dyDescent="0.3"/>
    <row r="2487" s="1" customFormat="1" x14ac:dyDescent="0.3"/>
    <row r="2488" s="1" customFormat="1" x14ac:dyDescent="0.3"/>
    <row r="2489" s="1" customFormat="1" x14ac:dyDescent="0.3"/>
    <row r="2490" s="1" customFormat="1" x14ac:dyDescent="0.3"/>
    <row r="2491" s="1" customFormat="1" x14ac:dyDescent="0.3"/>
    <row r="2492" s="1" customFormat="1" x14ac:dyDescent="0.3"/>
    <row r="2493" s="1" customFormat="1" x14ac:dyDescent="0.3"/>
    <row r="2494" s="1" customFormat="1" x14ac:dyDescent="0.3"/>
    <row r="2495" s="1" customFormat="1" x14ac:dyDescent="0.3"/>
    <row r="2496" s="1" customFormat="1" x14ac:dyDescent="0.3"/>
    <row r="2497" s="1" customFormat="1" x14ac:dyDescent="0.3"/>
    <row r="2498" s="1" customFormat="1" x14ac:dyDescent="0.3"/>
    <row r="2499" s="1" customFormat="1" x14ac:dyDescent="0.3"/>
    <row r="2500" s="1" customFormat="1" x14ac:dyDescent="0.3"/>
    <row r="2501" s="1" customFormat="1" x14ac:dyDescent="0.3"/>
    <row r="2502" s="1" customFormat="1" x14ac:dyDescent="0.3"/>
    <row r="2503" s="1" customFormat="1" x14ac:dyDescent="0.3"/>
    <row r="2504" s="1" customFormat="1" x14ac:dyDescent="0.3"/>
    <row r="2505" s="1" customFormat="1" x14ac:dyDescent="0.3"/>
    <row r="2506" s="1" customFormat="1" x14ac:dyDescent="0.3"/>
    <row r="2507" s="1" customFormat="1" x14ac:dyDescent="0.3"/>
    <row r="2508" s="1" customFormat="1" x14ac:dyDescent="0.3"/>
    <row r="2509" s="1" customFormat="1" x14ac:dyDescent="0.3"/>
    <row r="2510" s="1" customFormat="1" x14ac:dyDescent="0.3"/>
    <row r="2511" s="1" customFormat="1" x14ac:dyDescent="0.3"/>
    <row r="2512" s="1" customFormat="1" x14ac:dyDescent="0.3"/>
    <row r="2513" s="1" customFormat="1" x14ac:dyDescent="0.3"/>
    <row r="2514" s="1" customFormat="1" x14ac:dyDescent="0.3"/>
    <row r="2515" s="1" customFormat="1" x14ac:dyDescent="0.3"/>
    <row r="2516" s="1" customFormat="1" x14ac:dyDescent="0.3"/>
    <row r="2517" s="1" customFormat="1" x14ac:dyDescent="0.3"/>
    <row r="2518" s="1" customFormat="1" x14ac:dyDescent="0.3"/>
    <row r="2519" s="1" customFormat="1" x14ac:dyDescent="0.3"/>
    <row r="2520" s="1" customFormat="1" x14ac:dyDescent="0.3"/>
    <row r="2521" s="1" customFormat="1" x14ac:dyDescent="0.3"/>
    <row r="2522" s="1" customFormat="1" x14ac:dyDescent="0.3"/>
    <row r="2523" s="1" customFormat="1" x14ac:dyDescent="0.3"/>
    <row r="2524" s="1" customFormat="1" x14ac:dyDescent="0.3"/>
    <row r="2525" s="1" customFormat="1" x14ac:dyDescent="0.3"/>
    <row r="2526" s="1" customFormat="1" x14ac:dyDescent="0.3"/>
    <row r="2527" s="1" customFormat="1" x14ac:dyDescent="0.3"/>
    <row r="2528" s="1" customFormat="1" x14ac:dyDescent="0.3"/>
    <row r="2529" s="1" customFormat="1" x14ac:dyDescent="0.3"/>
    <row r="2530" s="1" customFormat="1" x14ac:dyDescent="0.3"/>
    <row r="2531" s="1" customFormat="1" x14ac:dyDescent="0.3"/>
    <row r="2532" s="1" customFormat="1" x14ac:dyDescent="0.3"/>
    <row r="2533" s="1" customFormat="1" x14ac:dyDescent="0.3"/>
    <row r="2534" s="1" customFormat="1" x14ac:dyDescent="0.3"/>
    <row r="2535" s="1" customFormat="1" x14ac:dyDescent="0.3"/>
    <row r="2536" s="1" customFormat="1" x14ac:dyDescent="0.3"/>
    <row r="2537" s="1" customFormat="1" x14ac:dyDescent="0.3"/>
    <row r="2538" s="1" customFormat="1" x14ac:dyDescent="0.3"/>
    <row r="2539" s="1" customFormat="1" x14ac:dyDescent="0.3"/>
    <row r="2540" s="1" customFormat="1" x14ac:dyDescent="0.3"/>
    <row r="2541" s="1" customFormat="1" x14ac:dyDescent="0.3"/>
    <row r="2542" s="1" customFormat="1" x14ac:dyDescent="0.3"/>
    <row r="2543" s="1" customFormat="1" x14ac:dyDescent="0.3"/>
    <row r="2544" s="1" customFormat="1" x14ac:dyDescent="0.3"/>
    <row r="2545" s="1" customFormat="1" x14ac:dyDescent="0.3"/>
    <row r="2546" s="1" customFormat="1" x14ac:dyDescent="0.3"/>
    <row r="2547" s="1" customFormat="1" x14ac:dyDescent="0.3"/>
    <row r="2548" s="1" customFormat="1" x14ac:dyDescent="0.3"/>
    <row r="2549" s="1" customFormat="1" x14ac:dyDescent="0.3"/>
    <row r="2550" s="1" customFormat="1" x14ac:dyDescent="0.3"/>
    <row r="2551" s="1" customFormat="1" x14ac:dyDescent="0.3"/>
    <row r="2552" s="1" customFormat="1" x14ac:dyDescent="0.3"/>
    <row r="2553" s="1" customFormat="1" x14ac:dyDescent="0.3"/>
    <row r="2554" s="1" customFormat="1" x14ac:dyDescent="0.3"/>
    <row r="2555" s="1" customFormat="1" x14ac:dyDescent="0.3"/>
    <row r="2556" s="1" customFormat="1" x14ac:dyDescent="0.3"/>
    <row r="2557" s="1" customFormat="1" x14ac:dyDescent="0.3"/>
    <row r="2558" s="1" customFormat="1" x14ac:dyDescent="0.3"/>
    <row r="2559" s="1" customFormat="1" x14ac:dyDescent="0.3"/>
    <row r="2560" s="1" customFormat="1" x14ac:dyDescent="0.3"/>
    <row r="2561" s="1" customFormat="1" x14ac:dyDescent="0.3"/>
    <row r="2562" s="1" customFormat="1" x14ac:dyDescent="0.3"/>
    <row r="2563" s="1" customFormat="1" x14ac:dyDescent="0.3"/>
    <row r="2564" s="1" customFormat="1" x14ac:dyDescent="0.3"/>
    <row r="2565" s="1" customFormat="1" x14ac:dyDescent="0.3"/>
    <row r="2566" s="1" customFormat="1" x14ac:dyDescent="0.3"/>
    <row r="2567" s="1" customFormat="1" x14ac:dyDescent="0.3"/>
    <row r="2568" s="1" customFormat="1" x14ac:dyDescent="0.3"/>
    <row r="2569" s="1" customFormat="1" x14ac:dyDescent="0.3"/>
    <row r="2570" s="1" customFormat="1" x14ac:dyDescent="0.3"/>
    <row r="2571" s="1" customFormat="1" x14ac:dyDescent="0.3"/>
    <row r="2572" s="1" customFormat="1" x14ac:dyDescent="0.3"/>
    <row r="2573" s="1" customFormat="1" x14ac:dyDescent="0.3"/>
    <row r="2574" s="1" customFormat="1" x14ac:dyDescent="0.3"/>
    <row r="2575" s="1" customFormat="1" x14ac:dyDescent="0.3"/>
    <row r="2576" s="1" customFormat="1" x14ac:dyDescent="0.3"/>
    <row r="2577" s="1" customFormat="1" x14ac:dyDescent="0.3"/>
    <row r="2578" s="1" customFormat="1" x14ac:dyDescent="0.3"/>
    <row r="2579" s="1" customFormat="1" x14ac:dyDescent="0.3"/>
    <row r="2580" s="1" customFormat="1" x14ac:dyDescent="0.3"/>
    <row r="2581" s="1" customFormat="1" x14ac:dyDescent="0.3"/>
    <row r="2582" s="1" customFormat="1" x14ac:dyDescent="0.3"/>
    <row r="2583" s="1" customFormat="1" x14ac:dyDescent="0.3"/>
    <row r="2584" s="1" customFormat="1" x14ac:dyDescent="0.3"/>
    <row r="2585" s="1" customFormat="1" x14ac:dyDescent="0.3"/>
    <row r="2586" s="1" customFormat="1" x14ac:dyDescent="0.3"/>
    <row r="2587" s="1" customFormat="1" x14ac:dyDescent="0.3"/>
    <row r="2588" s="1" customFormat="1" x14ac:dyDescent="0.3"/>
    <row r="2589" s="1" customFormat="1" x14ac:dyDescent="0.3"/>
    <row r="2590" s="1" customFormat="1" x14ac:dyDescent="0.3"/>
    <row r="2591" s="1" customFormat="1" x14ac:dyDescent="0.3"/>
    <row r="2592" s="1" customFormat="1" x14ac:dyDescent="0.3"/>
    <row r="2593" s="1" customFormat="1" x14ac:dyDescent="0.3"/>
    <row r="2594" s="1" customFormat="1" x14ac:dyDescent="0.3"/>
    <row r="2595" s="1" customFormat="1" x14ac:dyDescent="0.3"/>
    <row r="2596" s="1" customFormat="1" x14ac:dyDescent="0.3"/>
    <row r="2597" s="1" customFormat="1" x14ac:dyDescent="0.3"/>
    <row r="2598" s="1" customFormat="1" x14ac:dyDescent="0.3"/>
    <row r="2599" s="1" customFormat="1" x14ac:dyDescent="0.3"/>
    <row r="2600" s="1" customFormat="1" x14ac:dyDescent="0.3"/>
    <row r="2601" s="1" customFormat="1" x14ac:dyDescent="0.3"/>
    <row r="2602" s="1" customFormat="1" x14ac:dyDescent="0.3"/>
    <row r="2603" s="1" customFormat="1" x14ac:dyDescent="0.3"/>
    <row r="2604" s="1" customFormat="1" x14ac:dyDescent="0.3"/>
    <row r="2605" s="1" customFormat="1" x14ac:dyDescent="0.3"/>
    <row r="2606" s="1" customFormat="1" x14ac:dyDescent="0.3"/>
    <row r="2607" s="1" customFormat="1" x14ac:dyDescent="0.3"/>
    <row r="2608" s="1" customFormat="1" x14ac:dyDescent="0.3"/>
    <row r="2609" s="1" customFormat="1" x14ac:dyDescent="0.3"/>
    <row r="2610" s="1" customFormat="1" x14ac:dyDescent="0.3"/>
    <row r="2611" s="1" customFormat="1" x14ac:dyDescent="0.3"/>
    <row r="2612" s="1" customFormat="1" x14ac:dyDescent="0.3"/>
    <row r="2613" s="1" customFormat="1" x14ac:dyDescent="0.3"/>
    <row r="2614" s="1" customFormat="1" x14ac:dyDescent="0.3"/>
    <row r="2615" s="1" customFormat="1" x14ac:dyDescent="0.3"/>
    <row r="2616" s="1" customFormat="1" x14ac:dyDescent="0.3"/>
    <row r="2617" s="1" customFormat="1" x14ac:dyDescent="0.3"/>
    <row r="2618" s="1" customFormat="1" x14ac:dyDescent="0.3"/>
    <row r="2619" s="1" customFormat="1" x14ac:dyDescent="0.3"/>
    <row r="2620" s="1" customFormat="1" x14ac:dyDescent="0.3"/>
    <row r="2621" s="1" customFormat="1" x14ac:dyDescent="0.3"/>
    <row r="2622" s="1" customFormat="1" x14ac:dyDescent="0.3"/>
    <row r="2623" s="1" customFormat="1" x14ac:dyDescent="0.3"/>
    <row r="2624" s="1" customFormat="1" x14ac:dyDescent="0.3"/>
    <row r="2625" s="1" customFormat="1" x14ac:dyDescent="0.3"/>
    <row r="2626" s="1" customFormat="1" x14ac:dyDescent="0.3"/>
    <row r="2627" s="1" customFormat="1" x14ac:dyDescent="0.3"/>
    <row r="2628" s="1" customFormat="1" x14ac:dyDescent="0.3"/>
    <row r="2629" s="1" customFormat="1" x14ac:dyDescent="0.3"/>
    <row r="2630" s="1" customFormat="1" x14ac:dyDescent="0.3"/>
    <row r="2631" s="1" customFormat="1" x14ac:dyDescent="0.3"/>
    <row r="2632" s="1" customFormat="1" x14ac:dyDescent="0.3"/>
    <row r="2633" s="1" customFormat="1" x14ac:dyDescent="0.3"/>
    <row r="2634" s="1" customFormat="1" x14ac:dyDescent="0.3"/>
    <row r="2635" s="1" customFormat="1" x14ac:dyDescent="0.3"/>
    <row r="2636" s="1" customFormat="1" x14ac:dyDescent="0.3"/>
    <row r="2637" s="1" customFormat="1" x14ac:dyDescent="0.3"/>
    <row r="2638" s="1" customFormat="1" x14ac:dyDescent="0.3"/>
    <row r="2639" s="1" customFormat="1" x14ac:dyDescent="0.3"/>
    <row r="2640" s="1" customFormat="1" x14ac:dyDescent="0.3"/>
    <row r="2641" s="1" customFormat="1" x14ac:dyDescent="0.3"/>
    <row r="2642" s="1" customFormat="1" x14ac:dyDescent="0.3"/>
    <row r="2643" s="1" customFormat="1" x14ac:dyDescent="0.3"/>
    <row r="2644" s="1" customFormat="1" x14ac:dyDescent="0.3"/>
    <row r="2645" s="1" customFormat="1" x14ac:dyDescent="0.3"/>
    <row r="2646" s="1" customFormat="1" x14ac:dyDescent="0.3"/>
    <row r="2647" s="1" customFormat="1" x14ac:dyDescent="0.3"/>
    <row r="2648" s="1" customFormat="1" x14ac:dyDescent="0.3"/>
    <row r="2649" s="1" customFormat="1" x14ac:dyDescent="0.3"/>
    <row r="2650" s="1" customFormat="1" x14ac:dyDescent="0.3"/>
    <row r="2651" s="1" customFormat="1" x14ac:dyDescent="0.3"/>
    <row r="2652" s="1" customFormat="1" x14ac:dyDescent="0.3"/>
    <row r="2653" s="1" customFormat="1" x14ac:dyDescent="0.3"/>
    <row r="2654" s="1" customFormat="1" x14ac:dyDescent="0.3"/>
    <row r="2655" s="1" customFormat="1" x14ac:dyDescent="0.3"/>
    <row r="2656" s="1" customFormat="1" x14ac:dyDescent="0.3"/>
    <row r="2657" s="1" customFormat="1" x14ac:dyDescent="0.3"/>
    <row r="2658" s="1" customFormat="1" x14ac:dyDescent="0.3"/>
    <row r="2659" s="1" customFormat="1" x14ac:dyDescent="0.3"/>
    <row r="2660" s="1" customFormat="1" x14ac:dyDescent="0.3"/>
    <row r="2661" s="1" customFormat="1" x14ac:dyDescent="0.3"/>
    <row r="2662" s="1" customFormat="1" x14ac:dyDescent="0.3"/>
    <row r="2663" s="1" customFormat="1" x14ac:dyDescent="0.3"/>
    <row r="2664" s="1" customFormat="1" x14ac:dyDescent="0.3"/>
    <row r="2665" s="1" customFormat="1" x14ac:dyDescent="0.3"/>
    <row r="2666" s="1" customFormat="1" x14ac:dyDescent="0.3"/>
    <row r="2667" s="1" customFormat="1" x14ac:dyDescent="0.3"/>
    <row r="2668" s="1" customFormat="1" x14ac:dyDescent="0.3"/>
    <row r="2669" s="1" customFormat="1" x14ac:dyDescent="0.3"/>
    <row r="2670" s="1" customFormat="1" x14ac:dyDescent="0.3"/>
    <row r="2671" s="1" customFormat="1" x14ac:dyDescent="0.3"/>
    <row r="2672" s="1" customFormat="1" x14ac:dyDescent="0.3"/>
    <row r="2673" s="1" customFormat="1" x14ac:dyDescent="0.3"/>
    <row r="2674" s="1" customFormat="1" x14ac:dyDescent="0.3"/>
    <row r="2675" s="1" customFormat="1" x14ac:dyDescent="0.3"/>
    <row r="2676" s="1" customFormat="1" x14ac:dyDescent="0.3"/>
    <row r="2677" s="1" customFormat="1" x14ac:dyDescent="0.3"/>
    <row r="2678" s="1" customFormat="1" x14ac:dyDescent="0.3"/>
    <row r="2679" s="1" customFormat="1" x14ac:dyDescent="0.3"/>
    <row r="2680" s="1" customFormat="1" x14ac:dyDescent="0.3"/>
    <row r="2681" s="1" customFormat="1" x14ac:dyDescent="0.3"/>
    <row r="2682" s="1" customFormat="1" x14ac:dyDescent="0.3"/>
    <row r="2683" s="1" customFormat="1" x14ac:dyDescent="0.3"/>
    <row r="2684" s="1" customFormat="1" x14ac:dyDescent="0.3"/>
    <row r="2685" s="1" customFormat="1" x14ac:dyDescent="0.3"/>
    <row r="2686" s="1" customFormat="1" x14ac:dyDescent="0.3"/>
    <row r="2687" s="1" customFormat="1" x14ac:dyDescent="0.3"/>
    <row r="2688" s="1" customFormat="1" x14ac:dyDescent="0.3"/>
    <row r="2689" s="1" customFormat="1" x14ac:dyDescent="0.3"/>
    <row r="2690" s="1" customFormat="1" x14ac:dyDescent="0.3"/>
    <row r="2691" s="1" customFormat="1" x14ac:dyDescent="0.3"/>
    <row r="2692" s="1" customFormat="1" x14ac:dyDescent="0.3"/>
    <row r="2693" s="1" customFormat="1" x14ac:dyDescent="0.3"/>
    <row r="2694" s="1" customFormat="1" x14ac:dyDescent="0.3"/>
    <row r="2695" s="1" customFormat="1" x14ac:dyDescent="0.3"/>
    <row r="2696" s="1" customFormat="1" x14ac:dyDescent="0.3"/>
    <row r="2697" s="1" customFormat="1" x14ac:dyDescent="0.3"/>
    <row r="2698" s="1" customFormat="1" x14ac:dyDescent="0.3"/>
    <row r="2699" s="1" customFormat="1" x14ac:dyDescent="0.3"/>
    <row r="2700" s="1" customFormat="1" x14ac:dyDescent="0.3"/>
    <row r="2701" s="1" customFormat="1" x14ac:dyDescent="0.3"/>
    <row r="2702" s="1" customFormat="1" x14ac:dyDescent="0.3"/>
    <row r="2703" s="1" customFormat="1" x14ac:dyDescent="0.3"/>
    <row r="2704" s="1" customFormat="1" x14ac:dyDescent="0.3"/>
    <row r="2705" s="1" customFormat="1" x14ac:dyDescent="0.3"/>
    <row r="2706" s="1" customFormat="1" x14ac:dyDescent="0.3"/>
    <row r="2707" s="1" customFormat="1" x14ac:dyDescent="0.3"/>
    <row r="2708" s="1" customFormat="1" x14ac:dyDescent="0.3"/>
    <row r="2709" s="1" customFormat="1" x14ac:dyDescent="0.3"/>
    <row r="2710" s="1" customFormat="1" x14ac:dyDescent="0.3"/>
    <row r="2711" s="1" customFormat="1" x14ac:dyDescent="0.3"/>
    <row r="2712" s="1" customFormat="1" x14ac:dyDescent="0.3"/>
    <row r="2713" s="1" customFormat="1" x14ac:dyDescent="0.3"/>
    <row r="2714" s="1" customFormat="1" x14ac:dyDescent="0.3"/>
    <row r="2715" s="1" customFormat="1" x14ac:dyDescent="0.3"/>
    <row r="2716" s="1" customFormat="1" x14ac:dyDescent="0.3"/>
    <row r="2717" s="1" customFormat="1" x14ac:dyDescent="0.3"/>
    <row r="2718" s="1" customFormat="1" x14ac:dyDescent="0.3"/>
    <row r="2719" s="1" customFormat="1" x14ac:dyDescent="0.3"/>
    <row r="2720" s="1" customFormat="1" x14ac:dyDescent="0.3"/>
    <row r="2721" s="1" customFormat="1" x14ac:dyDescent="0.3"/>
    <row r="2722" s="1" customFormat="1" x14ac:dyDescent="0.3"/>
    <row r="2723" s="1" customFormat="1" x14ac:dyDescent="0.3"/>
    <row r="2724" s="1" customFormat="1" x14ac:dyDescent="0.3"/>
    <row r="2725" s="1" customFormat="1" x14ac:dyDescent="0.3"/>
    <row r="2726" s="1" customFormat="1" x14ac:dyDescent="0.3"/>
    <row r="2727" s="1" customFormat="1" x14ac:dyDescent="0.3"/>
    <row r="2728" s="1" customFormat="1" x14ac:dyDescent="0.3"/>
    <row r="2729" s="1" customFormat="1" x14ac:dyDescent="0.3"/>
    <row r="2730" s="1" customFormat="1" x14ac:dyDescent="0.3"/>
    <row r="2731" s="1" customFormat="1" x14ac:dyDescent="0.3"/>
    <row r="2732" s="1" customFormat="1" x14ac:dyDescent="0.3"/>
    <row r="2733" s="1" customFormat="1" x14ac:dyDescent="0.3"/>
    <row r="2734" s="1" customFormat="1" x14ac:dyDescent="0.3"/>
    <row r="2735" s="1" customFormat="1" x14ac:dyDescent="0.3"/>
    <row r="2736" s="1" customFormat="1" x14ac:dyDescent="0.3"/>
    <row r="2737" s="1" customFormat="1" x14ac:dyDescent="0.3"/>
    <row r="2738" s="1" customFormat="1" x14ac:dyDescent="0.3"/>
    <row r="2739" s="1" customFormat="1" x14ac:dyDescent="0.3"/>
    <row r="2740" s="1" customFormat="1" x14ac:dyDescent="0.3"/>
    <row r="2741" s="1" customFormat="1" x14ac:dyDescent="0.3"/>
    <row r="2742" s="1" customFormat="1" x14ac:dyDescent="0.3"/>
    <row r="2743" s="1" customFormat="1" x14ac:dyDescent="0.3"/>
    <row r="2744" s="1" customFormat="1" x14ac:dyDescent="0.3"/>
    <row r="2745" s="1" customFormat="1" x14ac:dyDescent="0.3"/>
    <row r="2746" s="1" customFormat="1" x14ac:dyDescent="0.3"/>
    <row r="2747" s="1" customFormat="1" x14ac:dyDescent="0.3"/>
    <row r="2748" s="1" customFormat="1" x14ac:dyDescent="0.3"/>
    <row r="2749" s="1" customFormat="1" x14ac:dyDescent="0.3"/>
    <row r="2750" s="1" customFormat="1" x14ac:dyDescent="0.3"/>
    <row r="2751" s="1" customFormat="1" x14ac:dyDescent="0.3"/>
    <row r="2752" s="1" customFormat="1" x14ac:dyDescent="0.3"/>
    <row r="2753" s="1" customFormat="1" x14ac:dyDescent="0.3"/>
    <row r="2754" s="1" customFormat="1" x14ac:dyDescent="0.3"/>
    <row r="2755" s="1" customFormat="1" x14ac:dyDescent="0.3"/>
    <row r="2756" s="1" customFormat="1" x14ac:dyDescent="0.3"/>
    <row r="2757" s="1" customFormat="1" x14ac:dyDescent="0.3"/>
    <row r="2758" s="1" customFormat="1" x14ac:dyDescent="0.3"/>
    <row r="2759" s="1" customFormat="1" x14ac:dyDescent="0.3"/>
    <row r="2760" s="1" customFormat="1" x14ac:dyDescent="0.3"/>
    <row r="2761" s="1" customFormat="1" x14ac:dyDescent="0.3"/>
    <row r="2762" s="1" customFormat="1" x14ac:dyDescent="0.3"/>
    <row r="2763" s="1" customFormat="1" x14ac:dyDescent="0.3"/>
    <row r="2764" s="1" customFormat="1" x14ac:dyDescent="0.3"/>
    <row r="2765" s="1" customFormat="1" x14ac:dyDescent="0.3"/>
    <row r="2766" s="1" customFormat="1" x14ac:dyDescent="0.3"/>
    <row r="2767" s="1" customFormat="1" x14ac:dyDescent="0.3"/>
    <row r="2768" s="1" customFormat="1" x14ac:dyDescent="0.3"/>
    <row r="2769" s="1" customFormat="1" x14ac:dyDescent="0.3"/>
    <row r="2770" s="1" customFormat="1" x14ac:dyDescent="0.3"/>
    <row r="2771" s="1" customFormat="1" x14ac:dyDescent="0.3"/>
    <row r="2772" s="1" customFormat="1" x14ac:dyDescent="0.3"/>
    <row r="2773" s="1" customFormat="1" x14ac:dyDescent="0.3"/>
    <row r="2774" s="1" customFormat="1" x14ac:dyDescent="0.3"/>
    <row r="2775" s="1" customFormat="1" x14ac:dyDescent="0.3"/>
    <row r="2776" s="1" customFormat="1" x14ac:dyDescent="0.3"/>
    <row r="2777" s="1" customFormat="1" x14ac:dyDescent="0.3"/>
    <row r="2778" s="1" customFormat="1" x14ac:dyDescent="0.3"/>
    <row r="2779" s="1" customFormat="1" x14ac:dyDescent="0.3"/>
    <row r="2780" s="1" customFormat="1" x14ac:dyDescent="0.3"/>
    <row r="2781" s="1" customFormat="1" x14ac:dyDescent="0.3"/>
    <row r="2782" s="1" customFormat="1" x14ac:dyDescent="0.3"/>
    <row r="2783" s="1" customFormat="1" x14ac:dyDescent="0.3"/>
    <row r="2784" s="1" customFormat="1" x14ac:dyDescent="0.3"/>
    <row r="2785" s="1" customFormat="1" x14ac:dyDescent="0.3"/>
    <row r="2786" s="1" customFormat="1" x14ac:dyDescent="0.3"/>
    <row r="2787" s="1" customFormat="1" x14ac:dyDescent="0.3"/>
    <row r="2788" s="1" customFormat="1" x14ac:dyDescent="0.3"/>
    <row r="2789" s="1" customFormat="1" x14ac:dyDescent="0.3"/>
    <row r="2790" s="1" customFormat="1" x14ac:dyDescent="0.3"/>
    <row r="2791" s="1" customFormat="1" x14ac:dyDescent="0.3"/>
    <row r="2792" s="1" customFormat="1" x14ac:dyDescent="0.3"/>
    <row r="2793" s="1" customFormat="1" x14ac:dyDescent="0.3"/>
    <row r="2794" s="1" customFormat="1" x14ac:dyDescent="0.3"/>
    <row r="2795" s="1" customFormat="1" x14ac:dyDescent="0.3"/>
    <row r="2796" s="1" customFormat="1" x14ac:dyDescent="0.3"/>
    <row r="2797" s="1" customFormat="1" x14ac:dyDescent="0.3"/>
    <row r="2798" s="1" customFormat="1" x14ac:dyDescent="0.3"/>
    <row r="2799" s="1" customFormat="1" x14ac:dyDescent="0.3"/>
    <row r="2800" s="1" customFormat="1" x14ac:dyDescent="0.3"/>
    <row r="2801" s="1" customFormat="1" x14ac:dyDescent="0.3"/>
    <row r="2802" s="1" customFormat="1" x14ac:dyDescent="0.3"/>
    <row r="2803" s="1" customFormat="1" x14ac:dyDescent="0.3"/>
    <row r="2804" s="1" customFormat="1" x14ac:dyDescent="0.3"/>
    <row r="2805" s="1" customFormat="1" x14ac:dyDescent="0.3"/>
    <row r="2806" s="1" customFormat="1" x14ac:dyDescent="0.3"/>
    <row r="2807" s="1" customFormat="1" x14ac:dyDescent="0.3"/>
    <row r="2808" s="1" customFormat="1" x14ac:dyDescent="0.3"/>
    <row r="2809" s="1" customFormat="1" x14ac:dyDescent="0.3"/>
    <row r="2810" s="1" customFormat="1" x14ac:dyDescent="0.3"/>
    <row r="2811" s="1" customFormat="1" x14ac:dyDescent="0.3"/>
    <row r="2812" s="1" customFormat="1" x14ac:dyDescent="0.3"/>
    <row r="2813" s="1" customFormat="1" x14ac:dyDescent="0.3"/>
    <row r="2814" s="1" customFormat="1" x14ac:dyDescent="0.3"/>
    <row r="2815" s="1" customFormat="1" x14ac:dyDescent="0.3"/>
    <row r="2816" s="1" customFormat="1" x14ac:dyDescent="0.3"/>
    <row r="2817" s="1" customFormat="1" x14ac:dyDescent="0.3"/>
    <row r="2818" s="1" customFormat="1" x14ac:dyDescent="0.3"/>
    <row r="2819" s="1" customFormat="1" x14ac:dyDescent="0.3"/>
    <row r="2820" s="1" customFormat="1" x14ac:dyDescent="0.3"/>
    <row r="2821" s="1" customFormat="1" x14ac:dyDescent="0.3"/>
    <row r="2822" s="1" customFormat="1" x14ac:dyDescent="0.3"/>
    <row r="2823" s="1" customFormat="1" x14ac:dyDescent="0.3"/>
    <row r="2824" s="1" customFormat="1" x14ac:dyDescent="0.3"/>
    <row r="2825" s="1" customFormat="1" x14ac:dyDescent="0.3"/>
    <row r="2826" s="1" customFormat="1" x14ac:dyDescent="0.3"/>
    <row r="2827" s="1" customFormat="1" x14ac:dyDescent="0.3"/>
    <row r="2828" s="1" customFormat="1" x14ac:dyDescent="0.3"/>
    <row r="2829" s="1" customFormat="1" x14ac:dyDescent="0.3"/>
    <row r="2830" s="1" customFormat="1" x14ac:dyDescent="0.3"/>
    <row r="2831" s="1" customFormat="1" x14ac:dyDescent="0.3"/>
    <row r="2832" s="1" customFormat="1" x14ac:dyDescent="0.3"/>
    <row r="2833" s="1" customFormat="1" x14ac:dyDescent="0.3"/>
    <row r="2834" s="1" customFormat="1" x14ac:dyDescent="0.3"/>
    <row r="2835" s="1" customFormat="1" x14ac:dyDescent="0.3"/>
    <row r="2836" s="1" customFormat="1" x14ac:dyDescent="0.3"/>
    <row r="2837" s="1" customFormat="1" x14ac:dyDescent="0.3"/>
    <row r="2838" s="1" customFormat="1" x14ac:dyDescent="0.3"/>
    <row r="2839" s="1" customFormat="1" x14ac:dyDescent="0.3"/>
    <row r="2840" s="1" customFormat="1" x14ac:dyDescent="0.3"/>
    <row r="2841" s="1" customFormat="1" x14ac:dyDescent="0.3"/>
    <row r="2842" s="1" customFormat="1" x14ac:dyDescent="0.3"/>
    <row r="2843" s="1" customFormat="1" x14ac:dyDescent="0.3"/>
    <row r="2844" s="1" customFormat="1" x14ac:dyDescent="0.3"/>
    <row r="2845" s="1" customFormat="1" x14ac:dyDescent="0.3"/>
    <row r="2846" s="1" customFormat="1" x14ac:dyDescent="0.3"/>
    <row r="2847" s="1" customFormat="1" x14ac:dyDescent="0.3"/>
    <row r="2848" s="1" customFormat="1" x14ac:dyDescent="0.3"/>
    <row r="2849" s="1" customFormat="1" x14ac:dyDescent="0.3"/>
    <row r="2850" s="1" customFormat="1" x14ac:dyDescent="0.3"/>
    <row r="2851" s="1" customFormat="1" x14ac:dyDescent="0.3"/>
    <row r="2852" s="1" customFormat="1" x14ac:dyDescent="0.3"/>
    <row r="2853" s="1" customFormat="1" x14ac:dyDescent="0.3"/>
    <row r="2854" s="1" customFormat="1" x14ac:dyDescent="0.3"/>
    <row r="2855" s="1" customFormat="1" x14ac:dyDescent="0.3"/>
    <row r="2856" s="1" customFormat="1" x14ac:dyDescent="0.3"/>
    <row r="2857" s="1" customFormat="1" x14ac:dyDescent="0.3"/>
    <row r="2858" s="1" customFormat="1" x14ac:dyDescent="0.3"/>
    <row r="2859" s="1" customFormat="1" x14ac:dyDescent="0.3"/>
    <row r="2860" s="1" customFormat="1" x14ac:dyDescent="0.3"/>
    <row r="2861" s="1" customFormat="1" x14ac:dyDescent="0.3"/>
    <row r="2862" s="1" customFormat="1" x14ac:dyDescent="0.3"/>
    <row r="2863" s="1" customFormat="1" x14ac:dyDescent="0.3"/>
    <row r="2864" s="1" customFormat="1" x14ac:dyDescent="0.3"/>
    <row r="2865" s="1" customFormat="1" x14ac:dyDescent="0.3"/>
    <row r="2866" s="1" customFormat="1" x14ac:dyDescent="0.3"/>
    <row r="2867" s="1" customFormat="1" x14ac:dyDescent="0.3"/>
    <row r="2868" s="1" customFormat="1" x14ac:dyDescent="0.3"/>
    <row r="2869" s="1" customFormat="1" x14ac:dyDescent="0.3"/>
    <row r="2870" s="1" customFormat="1" x14ac:dyDescent="0.3"/>
    <row r="2871" s="1" customFormat="1" x14ac:dyDescent="0.3"/>
    <row r="2872" s="1" customFormat="1" x14ac:dyDescent="0.3"/>
    <row r="2873" s="1" customFormat="1" x14ac:dyDescent="0.3"/>
    <row r="2874" s="1" customFormat="1" x14ac:dyDescent="0.3"/>
    <row r="2875" s="1" customFormat="1" x14ac:dyDescent="0.3"/>
    <row r="2876" s="1" customFormat="1" x14ac:dyDescent="0.3"/>
    <row r="2877" s="1" customFormat="1" x14ac:dyDescent="0.3"/>
    <row r="2878" s="1" customFormat="1" x14ac:dyDescent="0.3"/>
    <row r="2879" s="1" customFormat="1" x14ac:dyDescent="0.3"/>
    <row r="2880" s="1" customFormat="1" x14ac:dyDescent="0.3"/>
    <row r="2881" s="1" customFormat="1" x14ac:dyDescent="0.3"/>
    <row r="2882" s="1" customFormat="1" x14ac:dyDescent="0.3"/>
    <row r="2883" s="1" customFormat="1" x14ac:dyDescent="0.3"/>
    <row r="2884" s="1" customFormat="1" x14ac:dyDescent="0.3"/>
    <row r="2885" s="1" customFormat="1" x14ac:dyDescent="0.3"/>
    <row r="2886" s="1" customFormat="1" x14ac:dyDescent="0.3"/>
    <row r="2887" s="1" customFormat="1" x14ac:dyDescent="0.3"/>
    <row r="2888" s="1" customFormat="1" x14ac:dyDescent="0.3"/>
    <row r="2889" s="1" customFormat="1" x14ac:dyDescent="0.3"/>
    <row r="2890" s="1" customFormat="1" x14ac:dyDescent="0.3"/>
    <row r="2891" s="1" customFormat="1" x14ac:dyDescent="0.3"/>
    <row r="2892" s="1" customFormat="1" x14ac:dyDescent="0.3"/>
    <row r="2893" s="1" customFormat="1" x14ac:dyDescent="0.3"/>
    <row r="2894" s="1" customFormat="1" x14ac:dyDescent="0.3"/>
    <row r="2895" s="1" customFormat="1" x14ac:dyDescent="0.3"/>
    <row r="2896" s="1" customFormat="1" x14ac:dyDescent="0.3"/>
    <row r="2897" s="1" customFormat="1" x14ac:dyDescent="0.3"/>
    <row r="2898" s="1" customFormat="1" x14ac:dyDescent="0.3"/>
    <row r="2899" s="1" customFormat="1" x14ac:dyDescent="0.3"/>
    <row r="2900" s="1" customFormat="1" x14ac:dyDescent="0.3"/>
    <row r="2901" s="1" customFormat="1" x14ac:dyDescent="0.3"/>
    <row r="2902" s="1" customFormat="1" x14ac:dyDescent="0.3"/>
    <row r="2903" s="1" customFormat="1" x14ac:dyDescent="0.3"/>
    <row r="2904" s="1" customFormat="1" x14ac:dyDescent="0.3"/>
    <row r="2905" s="1" customFormat="1" x14ac:dyDescent="0.3"/>
    <row r="2906" s="1" customFormat="1" x14ac:dyDescent="0.3"/>
    <row r="2907" s="1" customFormat="1" x14ac:dyDescent="0.3"/>
    <row r="2908" s="1" customFormat="1" x14ac:dyDescent="0.3"/>
    <row r="2909" s="1" customFormat="1" x14ac:dyDescent="0.3"/>
    <row r="2910" s="1" customFormat="1" x14ac:dyDescent="0.3"/>
    <row r="2911" s="1" customFormat="1" x14ac:dyDescent="0.3"/>
    <row r="2912" s="1" customFormat="1" x14ac:dyDescent="0.3"/>
    <row r="2913" s="1" customFormat="1" x14ac:dyDescent="0.3"/>
    <row r="2914" s="1" customFormat="1" x14ac:dyDescent="0.3"/>
    <row r="2915" s="1" customFormat="1" x14ac:dyDescent="0.3"/>
    <row r="2916" s="1" customFormat="1" x14ac:dyDescent="0.3"/>
    <row r="2917" s="1" customFormat="1" x14ac:dyDescent="0.3"/>
    <row r="2918" s="1" customFormat="1" x14ac:dyDescent="0.3"/>
    <row r="2919" s="1" customFormat="1" x14ac:dyDescent="0.3"/>
    <row r="2920" s="1" customFormat="1" x14ac:dyDescent="0.3"/>
    <row r="2921" s="1" customFormat="1" x14ac:dyDescent="0.3"/>
    <row r="2922" s="1" customFormat="1" x14ac:dyDescent="0.3"/>
    <row r="2923" s="1" customFormat="1" x14ac:dyDescent="0.3"/>
    <row r="2924" s="1" customFormat="1" x14ac:dyDescent="0.3"/>
    <row r="2925" s="1" customFormat="1" x14ac:dyDescent="0.3"/>
    <row r="2926" s="1" customFormat="1" x14ac:dyDescent="0.3"/>
    <row r="2927" s="1" customFormat="1" x14ac:dyDescent="0.3"/>
    <row r="2928" s="1" customFormat="1" x14ac:dyDescent="0.3"/>
    <row r="2929" s="1" customFormat="1" x14ac:dyDescent="0.3"/>
    <row r="2930" s="1" customFormat="1" x14ac:dyDescent="0.3"/>
    <row r="2931" s="1" customFormat="1" x14ac:dyDescent="0.3"/>
    <row r="2932" s="1" customFormat="1" x14ac:dyDescent="0.3"/>
    <row r="2933" s="1" customFormat="1" x14ac:dyDescent="0.3"/>
    <row r="2934" s="1" customFormat="1" x14ac:dyDescent="0.3"/>
    <row r="2935" s="1" customFormat="1" x14ac:dyDescent="0.3"/>
    <row r="2936" s="1" customFormat="1" x14ac:dyDescent="0.3"/>
    <row r="2937" s="1" customFormat="1" x14ac:dyDescent="0.3"/>
    <row r="2938" s="1" customFormat="1" x14ac:dyDescent="0.3"/>
    <row r="2939" s="1" customFormat="1" x14ac:dyDescent="0.3"/>
    <row r="2940" s="1" customFormat="1" x14ac:dyDescent="0.3"/>
    <row r="2941" s="1" customFormat="1" x14ac:dyDescent="0.3"/>
    <row r="2942" s="1" customFormat="1" x14ac:dyDescent="0.3"/>
    <row r="2943" s="1" customFormat="1" x14ac:dyDescent="0.3"/>
    <row r="2944" s="1" customFormat="1" x14ac:dyDescent="0.3"/>
    <row r="2945" s="1" customFormat="1" x14ac:dyDescent="0.3"/>
    <row r="2946" s="1" customFormat="1" x14ac:dyDescent="0.3"/>
    <row r="2947" s="1" customFormat="1" x14ac:dyDescent="0.3"/>
    <row r="2948" s="1" customFormat="1" x14ac:dyDescent="0.3"/>
    <row r="2949" s="1" customFormat="1" x14ac:dyDescent="0.3"/>
    <row r="2950" s="1" customFormat="1" x14ac:dyDescent="0.3"/>
    <row r="2951" s="1" customFormat="1" x14ac:dyDescent="0.3"/>
    <row r="2952" s="1" customFormat="1" x14ac:dyDescent="0.3"/>
    <row r="2953" s="1" customFormat="1" x14ac:dyDescent="0.3"/>
    <row r="2954" s="1" customFormat="1" x14ac:dyDescent="0.3"/>
    <row r="2955" s="1" customFormat="1" x14ac:dyDescent="0.3"/>
    <row r="2956" s="1" customFormat="1" x14ac:dyDescent="0.3"/>
    <row r="2957" s="1" customFormat="1" x14ac:dyDescent="0.3"/>
    <row r="2958" s="1" customFormat="1" x14ac:dyDescent="0.3"/>
    <row r="2959" s="1" customFormat="1" x14ac:dyDescent="0.3"/>
    <row r="2960" s="1" customFormat="1" x14ac:dyDescent="0.3"/>
    <row r="2961" s="1" customFormat="1" x14ac:dyDescent="0.3"/>
    <row r="2962" s="1" customFormat="1" x14ac:dyDescent="0.3"/>
    <row r="2963" s="1" customFormat="1" x14ac:dyDescent="0.3"/>
    <row r="2964" s="1" customFormat="1" x14ac:dyDescent="0.3"/>
    <row r="2965" s="1" customFormat="1" x14ac:dyDescent="0.3"/>
    <row r="2966" s="1" customFormat="1" x14ac:dyDescent="0.3"/>
    <row r="2967" s="1" customFormat="1" x14ac:dyDescent="0.3"/>
    <row r="2968" s="1" customFormat="1" x14ac:dyDescent="0.3"/>
    <row r="2969" s="1" customFormat="1" x14ac:dyDescent="0.3"/>
    <row r="2970" s="1" customFormat="1" x14ac:dyDescent="0.3"/>
    <row r="2971" s="1" customFormat="1" x14ac:dyDescent="0.3"/>
    <row r="2972" s="1" customFormat="1" x14ac:dyDescent="0.3"/>
    <row r="2973" s="1" customFormat="1" x14ac:dyDescent="0.3"/>
    <row r="2974" s="1" customFormat="1" x14ac:dyDescent="0.3"/>
    <row r="2975" s="1" customFormat="1" x14ac:dyDescent="0.3"/>
    <row r="2976" s="1" customFormat="1" x14ac:dyDescent="0.3"/>
    <row r="2977" s="1" customFormat="1" x14ac:dyDescent="0.3"/>
    <row r="2978" s="1" customFormat="1" x14ac:dyDescent="0.3"/>
    <row r="2979" s="1" customFormat="1" x14ac:dyDescent="0.3"/>
    <row r="2980" s="1" customFormat="1" x14ac:dyDescent="0.3"/>
    <row r="2981" s="1" customFormat="1" x14ac:dyDescent="0.3"/>
    <row r="2982" s="1" customFormat="1" x14ac:dyDescent="0.3"/>
    <row r="2983" s="1" customFormat="1" x14ac:dyDescent="0.3"/>
    <row r="2984" s="1" customFormat="1" x14ac:dyDescent="0.3"/>
    <row r="2985" s="1" customFormat="1" x14ac:dyDescent="0.3"/>
    <row r="2986" s="1" customFormat="1" x14ac:dyDescent="0.3"/>
    <row r="2987" s="1" customFormat="1" x14ac:dyDescent="0.3"/>
    <row r="2988" s="1" customFormat="1" x14ac:dyDescent="0.3"/>
    <row r="2989" s="1" customFormat="1" x14ac:dyDescent="0.3"/>
    <row r="2990" s="1" customFormat="1" x14ac:dyDescent="0.3"/>
    <row r="2991" s="1" customFormat="1" x14ac:dyDescent="0.3"/>
    <row r="2992" s="1" customFormat="1" x14ac:dyDescent="0.3"/>
    <row r="2993" s="1" customFormat="1" x14ac:dyDescent="0.3"/>
    <row r="2994" s="1" customFormat="1" x14ac:dyDescent="0.3"/>
    <row r="2995" s="1" customFormat="1" x14ac:dyDescent="0.3"/>
    <row r="2996" s="1" customFormat="1" x14ac:dyDescent="0.3"/>
    <row r="2997" s="1" customFormat="1" x14ac:dyDescent="0.3"/>
    <row r="2998" s="1" customFormat="1" x14ac:dyDescent="0.3"/>
    <row r="2999" s="1" customFormat="1" x14ac:dyDescent="0.3"/>
    <row r="3000" s="1" customFormat="1" x14ac:dyDescent="0.3"/>
    <row r="3001" s="1" customFormat="1" x14ac:dyDescent="0.3"/>
    <row r="3002" s="1" customFormat="1" x14ac:dyDescent="0.3"/>
    <row r="3003" s="1" customFormat="1" x14ac:dyDescent="0.3"/>
    <row r="3004" s="1" customFormat="1" x14ac:dyDescent="0.3"/>
    <row r="3005" s="1" customFormat="1" x14ac:dyDescent="0.3"/>
    <row r="3006" s="1" customFormat="1" x14ac:dyDescent="0.3"/>
    <row r="3007" s="1" customFormat="1" x14ac:dyDescent="0.3"/>
    <row r="3008" s="1" customFormat="1" x14ac:dyDescent="0.3"/>
    <row r="3009" s="1" customFormat="1" x14ac:dyDescent="0.3"/>
    <row r="3010" s="1" customFormat="1" x14ac:dyDescent="0.3"/>
    <row r="3011" s="1" customFormat="1" x14ac:dyDescent="0.3"/>
    <row r="3012" s="1" customFormat="1" x14ac:dyDescent="0.3"/>
    <row r="3013" s="1" customFormat="1" x14ac:dyDescent="0.3"/>
    <row r="3014" s="1" customFormat="1" x14ac:dyDescent="0.3"/>
    <row r="3015" s="1" customFormat="1" x14ac:dyDescent="0.3"/>
    <row r="3016" s="1" customFormat="1" x14ac:dyDescent="0.3"/>
    <row r="3017" s="1" customFormat="1" x14ac:dyDescent="0.3"/>
    <row r="3018" s="1" customFormat="1" x14ac:dyDescent="0.3"/>
    <row r="3019" s="1" customFormat="1" x14ac:dyDescent="0.3"/>
    <row r="3020" s="1" customFormat="1" x14ac:dyDescent="0.3"/>
    <row r="3021" s="1" customFormat="1" x14ac:dyDescent="0.3"/>
    <row r="3022" s="1" customFormat="1" x14ac:dyDescent="0.3"/>
    <row r="3023" s="1" customFormat="1" x14ac:dyDescent="0.3"/>
    <row r="3024" s="1" customFormat="1" x14ac:dyDescent="0.3"/>
    <row r="3025" s="1" customFormat="1" x14ac:dyDescent="0.3"/>
    <row r="3026" s="1" customFormat="1" x14ac:dyDescent="0.3"/>
    <row r="3027" s="1" customFormat="1" x14ac:dyDescent="0.3"/>
    <row r="3028" s="1" customFormat="1" x14ac:dyDescent="0.3"/>
    <row r="3029" s="1" customFormat="1" x14ac:dyDescent="0.3"/>
    <row r="3030" s="1" customFormat="1" x14ac:dyDescent="0.3"/>
    <row r="3031" s="1" customFormat="1" x14ac:dyDescent="0.3"/>
    <row r="3032" s="1" customFormat="1" x14ac:dyDescent="0.3"/>
    <row r="3033" s="1" customFormat="1" x14ac:dyDescent="0.3"/>
    <row r="3034" s="1" customFormat="1" x14ac:dyDescent="0.3"/>
    <row r="3035" s="1" customFormat="1" x14ac:dyDescent="0.3"/>
    <row r="3036" s="1" customFormat="1" x14ac:dyDescent="0.3"/>
    <row r="3037" s="1" customFormat="1" x14ac:dyDescent="0.3"/>
    <row r="3038" s="1" customFormat="1" x14ac:dyDescent="0.3"/>
    <row r="3039" s="1" customFormat="1" x14ac:dyDescent="0.3"/>
    <row r="3040" s="1" customFormat="1" x14ac:dyDescent="0.3"/>
    <row r="3041" s="1" customFormat="1" x14ac:dyDescent="0.3"/>
    <row r="3042" s="1" customFormat="1" x14ac:dyDescent="0.3"/>
    <row r="3043" s="1" customFormat="1" x14ac:dyDescent="0.3"/>
    <row r="3044" s="1" customFormat="1" x14ac:dyDescent="0.3"/>
    <row r="3045" s="1" customFormat="1" x14ac:dyDescent="0.3"/>
    <row r="3046" s="1" customFormat="1" x14ac:dyDescent="0.3"/>
    <row r="3047" s="1" customFormat="1" x14ac:dyDescent="0.3"/>
    <row r="3048" s="1" customFormat="1" x14ac:dyDescent="0.3"/>
    <row r="3049" s="1" customFormat="1" x14ac:dyDescent="0.3"/>
    <row r="3050" s="1" customFormat="1" x14ac:dyDescent="0.3"/>
    <row r="3051" s="1" customFormat="1" x14ac:dyDescent="0.3"/>
    <row r="3052" s="1" customFormat="1" x14ac:dyDescent="0.3"/>
    <row r="3053" s="1" customFormat="1" x14ac:dyDescent="0.3"/>
    <row r="3054" s="1" customFormat="1" x14ac:dyDescent="0.3"/>
    <row r="3055" s="1" customFormat="1" x14ac:dyDescent="0.3"/>
    <row r="3056" s="1" customFormat="1" x14ac:dyDescent="0.3"/>
    <row r="3057" s="1" customFormat="1" x14ac:dyDescent="0.3"/>
    <row r="3058" s="1" customFormat="1" x14ac:dyDescent="0.3"/>
    <row r="3059" s="1" customFormat="1" x14ac:dyDescent="0.3"/>
    <row r="3060" s="1" customFormat="1" x14ac:dyDescent="0.3"/>
    <row r="3061" s="1" customFormat="1" x14ac:dyDescent="0.3"/>
    <row r="3062" s="1" customFormat="1" x14ac:dyDescent="0.3"/>
    <row r="3063" s="1" customFormat="1" x14ac:dyDescent="0.3"/>
    <row r="3064" s="1" customFormat="1" x14ac:dyDescent="0.3"/>
    <row r="3065" s="1" customFormat="1" x14ac:dyDescent="0.3"/>
    <row r="3066" s="1" customFormat="1" x14ac:dyDescent="0.3"/>
    <row r="3067" s="1" customFormat="1" x14ac:dyDescent="0.3"/>
    <row r="3068" s="1" customFormat="1" x14ac:dyDescent="0.3"/>
    <row r="3069" s="1" customFormat="1" x14ac:dyDescent="0.3"/>
    <row r="3070" s="1" customFormat="1" x14ac:dyDescent="0.3"/>
    <row r="3071" s="1" customFormat="1" x14ac:dyDescent="0.3"/>
    <row r="3072" s="1" customFormat="1" x14ac:dyDescent="0.3"/>
    <row r="3073" s="1" customFormat="1" x14ac:dyDescent="0.3"/>
    <row r="3074" s="1" customFormat="1" x14ac:dyDescent="0.3"/>
    <row r="3075" s="1" customFormat="1" x14ac:dyDescent="0.3"/>
    <row r="3076" s="1" customFormat="1" x14ac:dyDescent="0.3"/>
    <row r="3077" s="1" customFormat="1" x14ac:dyDescent="0.3"/>
    <row r="3078" s="1" customFormat="1" x14ac:dyDescent="0.3"/>
    <row r="3079" s="1" customFormat="1" x14ac:dyDescent="0.3"/>
    <row r="3080" s="1" customFormat="1" x14ac:dyDescent="0.3"/>
    <row r="3081" s="1" customFormat="1" x14ac:dyDescent="0.3"/>
    <row r="3082" s="1" customFormat="1" x14ac:dyDescent="0.3"/>
    <row r="3083" s="1" customFormat="1" x14ac:dyDescent="0.3"/>
    <row r="3084" s="1" customFormat="1" x14ac:dyDescent="0.3"/>
    <row r="3085" s="1" customFormat="1" x14ac:dyDescent="0.3"/>
    <row r="3086" s="1" customFormat="1" x14ac:dyDescent="0.3"/>
    <row r="3087" s="1" customFormat="1" x14ac:dyDescent="0.3"/>
    <row r="3088" s="1" customFormat="1" x14ac:dyDescent="0.3"/>
    <row r="3089" s="1" customFormat="1" x14ac:dyDescent="0.3"/>
    <row r="3090" s="1" customFormat="1" x14ac:dyDescent="0.3"/>
    <row r="3091" s="1" customFormat="1" x14ac:dyDescent="0.3"/>
    <row r="3092" s="1" customFormat="1" x14ac:dyDescent="0.3"/>
    <row r="3093" s="1" customFormat="1" x14ac:dyDescent="0.3"/>
    <row r="3094" s="1" customFormat="1" x14ac:dyDescent="0.3"/>
    <row r="3095" s="1" customFormat="1" x14ac:dyDescent="0.3"/>
    <row r="3096" s="1" customFormat="1" x14ac:dyDescent="0.3"/>
    <row r="3097" s="1" customFormat="1" x14ac:dyDescent="0.3"/>
    <row r="3098" s="1" customFormat="1" x14ac:dyDescent="0.3"/>
    <row r="3099" s="1" customFormat="1" x14ac:dyDescent="0.3"/>
    <row r="3100" s="1" customFormat="1" x14ac:dyDescent="0.3"/>
    <row r="3101" s="1" customFormat="1" x14ac:dyDescent="0.3"/>
    <row r="3102" s="1" customFormat="1" x14ac:dyDescent="0.3"/>
    <row r="3103" s="1" customFormat="1" x14ac:dyDescent="0.3"/>
    <row r="3104" s="1" customFormat="1" x14ac:dyDescent="0.3"/>
    <row r="3105" s="1" customFormat="1" x14ac:dyDescent="0.3"/>
    <row r="3106" s="1" customFormat="1" x14ac:dyDescent="0.3"/>
    <row r="3107" s="1" customFormat="1" x14ac:dyDescent="0.3"/>
    <row r="3108" s="1" customFormat="1" x14ac:dyDescent="0.3"/>
    <row r="3109" s="1" customFormat="1" x14ac:dyDescent="0.3"/>
    <row r="3110" s="1" customFormat="1" x14ac:dyDescent="0.3"/>
    <row r="3111" s="1" customFormat="1" x14ac:dyDescent="0.3"/>
    <row r="3112" s="1" customFormat="1" x14ac:dyDescent="0.3"/>
    <row r="3113" s="1" customFormat="1" x14ac:dyDescent="0.3"/>
    <row r="3114" s="1" customFormat="1" x14ac:dyDescent="0.3"/>
    <row r="3115" s="1" customFormat="1" x14ac:dyDescent="0.3"/>
    <row r="3116" s="1" customFormat="1" x14ac:dyDescent="0.3"/>
    <row r="3117" s="1" customFormat="1" x14ac:dyDescent="0.3"/>
    <row r="3118" s="1" customFormat="1" x14ac:dyDescent="0.3"/>
    <row r="3119" s="1" customFormat="1" x14ac:dyDescent="0.3"/>
    <row r="3120" s="1" customFormat="1" x14ac:dyDescent="0.3"/>
    <row r="3121" s="1" customFormat="1" x14ac:dyDescent="0.3"/>
    <row r="3122" s="1" customFormat="1" x14ac:dyDescent="0.3"/>
    <row r="3123" s="1" customFormat="1" x14ac:dyDescent="0.3"/>
    <row r="3124" s="1" customFormat="1" x14ac:dyDescent="0.3"/>
    <row r="3125" s="1" customFormat="1" x14ac:dyDescent="0.3"/>
    <row r="3126" s="1" customFormat="1" x14ac:dyDescent="0.3"/>
    <row r="3127" s="1" customFormat="1" x14ac:dyDescent="0.3"/>
    <row r="3128" s="1" customFormat="1" x14ac:dyDescent="0.3"/>
    <row r="3129" s="1" customFormat="1" x14ac:dyDescent="0.3"/>
    <row r="3130" s="1" customFormat="1" x14ac:dyDescent="0.3"/>
    <row r="3131" s="1" customFormat="1" x14ac:dyDescent="0.3"/>
    <row r="3132" s="1" customFormat="1" x14ac:dyDescent="0.3"/>
    <row r="3133" s="1" customFormat="1" x14ac:dyDescent="0.3"/>
    <row r="3134" s="1" customFormat="1" x14ac:dyDescent="0.3"/>
    <row r="3135" s="1" customFormat="1" x14ac:dyDescent="0.3"/>
    <row r="3136" s="1" customFormat="1" x14ac:dyDescent="0.3"/>
    <row r="3137" s="1" customFormat="1" x14ac:dyDescent="0.3"/>
    <row r="3138" s="1" customFormat="1" x14ac:dyDescent="0.3"/>
    <row r="3139" s="1" customFormat="1" x14ac:dyDescent="0.3"/>
    <row r="3140" s="1" customFormat="1" x14ac:dyDescent="0.3"/>
    <row r="3141" s="1" customFormat="1" x14ac:dyDescent="0.3"/>
    <row r="3142" s="1" customFormat="1" x14ac:dyDescent="0.3"/>
    <row r="3143" s="1" customFormat="1" x14ac:dyDescent="0.3"/>
    <row r="3144" s="1" customFormat="1" x14ac:dyDescent="0.3"/>
  </sheetData>
  <sheetProtection algorithmName="SHA-512" hashValue="FV5c/mnMjButcZxmD3GfcqKP1PqJXkQcHiBfsSrJYp/Zw0d0uN5pWM8e5ikbxDRsMD6SnBD1BwloNebU5iINUA==" saltValue="jkel4gbMHeJUv28vgd+vNw==" spinCount="100000" sheet="1" objects="1" scenarios="1" selectLockedCells="1"/>
  <mergeCells count="13">
    <mergeCell ref="B47:D47"/>
    <mergeCell ref="B45:D45"/>
    <mergeCell ref="O4:O5"/>
    <mergeCell ref="L4:L5"/>
    <mergeCell ref="M4:M5"/>
    <mergeCell ref="B46:D46"/>
    <mergeCell ref="B44:D44"/>
    <mergeCell ref="B4:F4"/>
    <mergeCell ref="H4:H5"/>
    <mergeCell ref="I4:I5"/>
    <mergeCell ref="N4:N5"/>
    <mergeCell ref="J4:J5"/>
    <mergeCell ref="K4:K5"/>
  </mergeCells>
  <pageMargins left="0.7" right="0.7" top="0.75" bottom="0.75" header="0.3" footer="0.3"/>
  <pageSetup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79998168889431442"/>
  </sheetPr>
  <dimension ref="B1:AA35"/>
  <sheetViews>
    <sheetView zoomScale="80" zoomScaleNormal="80" workbookViewId="0">
      <selection activeCell="C19" sqref="C19"/>
    </sheetView>
  </sheetViews>
  <sheetFormatPr defaultRowHeight="14.4" x14ac:dyDescent="0.3"/>
  <cols>
    <col min="1" max="1" width="8.88671875" style="1"/>
    <col min="2" max="2" width="50.88671875" style="1" customWidth="1"/>
    <col min="3" max="5" width="15.77734375" style="1" customWidth="1"/>
    <col min="6" max="7" width="15.77734375" style="27" hidden="1" customWidth="1"/>
    <col min="8" max="8" width="17.21875" style="1" customWidth="1"/>
    <col min="9" max="9" width="19.109375" style="1" customWidth="1"/>
    <col min="10" max="11" width="15.77734375" style="1" customWidth="1"/>
    <col min="12" max="12" width="15.77734375" style="27" hidden="1" customWidth="1"/>
    <col min="13" max="15" width="15.77734375" style="1" customWidth="1"/>
    <col min="16" max="16" width="15.77734375" style="27" hidden="1" customWidth="1"/>
    <col min="17" max="19" width="15.77734375" style="1" customWidth="1"/>
    <col min="20" max="20" width="15.77734375" style="27" hidden="1" customWidth="1"/>
    <col min="21" max="23" width="15.77734375" style="1" customWidth="1"/>
    <col min="24" max="24" width="15.77734375" style="27" hidden="1" customWidth="1"/>
    <col min="25" max="27" width="15.77734375" style="1" customWidth="1"/>
    <col min="28" max="28" width="8.88671875" style="1"/>
    <col min="29" max="30" width="8.88671875" style="1" customWidth="1"/>
    <col min="31" max="33" width="8.88671875" style="1"/>
    <col min="34" max="34" width="8.88671875" style="1" customWidth="1"/>
    <col min="35" max="36" width="8.88671875" style="1"/>
    <col min="37" max="38" width="8.88671875" style="1" customWidth="1"/>
    <col min="39" max="16384" width="8.88671875" style="1"/>
  </cols>
  <sheetData>
    <row r="1" spans="2:24" ht="18.600000000000001" thickBot="1" x14ac:dyDescent="0.4">
      <c r="B1" s="329" t="s">
        <v>39</v>
      </c>
      <c r="C1" s="330"/>
      <c r="D1" s="330"/>
      <c r="E1" s="331"/>
      <c r="F1" s="24" t="s">
        <v>17</v>
      </c>
      <c r="G1" s="24" t="s">
        <v>17</v>
      </c>
      <c r="I1" s="45"/>
      <c r="J1" s="45"/>
      <c r="K1" s="45"/>
      <c r="L1" s="149" t="s">
        <v>17</v>
      </c>
      <c r="M1" s="45"/>
      <c r="N1" s="45"/>
      <c r="O1" s="45"/>
      <c r="P1" s="149" t="s">
        <v>17</v>
      </c>
      <c r="Q1" s="45"/>
      <c r="R1" s="45"/>
      <c r="S1" s="45"/>
      <c r="T1" s="24" t="s">
        <v>17</v>
      </c>
      <c r="U1" s="45"/>
      <c r="V1" s="45"/>
      <c r="X1" s="24" t="s">
        <v>17</v>
      </c>
    </row>
    <row r="2" spans="2:24" ht="37.200000000000003" customHeight="1" x14ac:dyDescent="0.35">
      <c r="B2" s="343" t="s">
        <v>252</v>
      </c>
      <c r="C2" s="344"/>
      <c r="D2" s="344"/>
      <c r="E2" s="345"/>
      <c r="F2" s="25"/>
      <c r="G2" s="26"/>
      <c r="I2" s="45"/>
      <c r="J2" s="45"/>
      <c r="K2" s="45"/>
      <c r="L2" s="149"/>
      <c r="M2" s="45"/>
      <c r="N2" s="45"/>
      <c r="O2" s="45"/>
      <c r="P2" s="149"/>
      <c r="Q2" s="45"/>
      <c r="R2" s="45"/>
      <c r="S2" s="45"/>
      <c r="U2" s="45"/>
      <c r="V2" s="45"/>
    </row>
    <row r="3" spans="2:24" ht="14.4" customHeight="1" x14ac:dyDescent="0.3">
      <c r="B3" s="28" t="s">
        <v>4</v>
      </c>
      <c r="C3" s="333">
        <f>'SWS Summary'!C5</f>
        <v>0</v>
      </c>
      <c r="D3" s="334"/>
      <c r="E3" s="335"/>
      <c r="F3" s="29"/>
      <c r="G3" s="30"/>
      <c r="I3" s="2"/>
      <c r="J3" s="46"/>
      <c r="K3" s="46"/>
      <c r="L3" s="150"/>
      <c r="M3" s="46"/>
      <c r="N3" s="46"/>
      <c r="O3" s="46"/>
      <c r="P3" s="150"/>
      <c r="Q3" s="46"/>
      <c r="R3" s="46"/>
      <c r="S3" s="46"/>
      <c r="U3" s="46"/>
      <c r="V3" s="46"/>
    </row>
    <row r="4" spans="2:24" ht="14.4" customHeight="1" x14ac:dyDescent="0.3">
      <c r="B4" s="28" t="s">
        <v>2</v>
      </c>
      <c r="C4" s="333">
        <f>'SWS Summary'!C6</f>
        <v>0</v>
      </c>
      <c r="D4" s="334"/>
      <c r="E4" s="335"/>
      <c r="F4" s="29"/>
      <c r="G4" s="30"/>
      <c r="I4" s="43"/>
      <c r="J4" s="44"/>
      <c r="K4" s="44"/>
      <c r="L4" s="148"/>
      <c r="M4" s="44"/>
      <c r="N4" s="44"/>
      <c r="O4" s="44"/>
      <c r="P4" s="148"/>
      <c r="Q4" s="44"/>
      <c r="R4" s="44"/>
      <c r="S4" s="44"/>
      <c r="U4" s="44"/>
      <c r="V4" s="44"/>
    </row>
    <row r="5" spans="2:24" x14ac:dyDescent="0.3">
      <c r="B5" s="28" t="s">
        <v>3</v>
      </c>
      <c r="C5" s="333">
        <f>'SWS Summary'!C7</f>
        <v>0</v>
      </c>
      <c r="D5" s="334"/>
      <c r="E5" s="335"/>
      <c r="F5" s="29"/>
      <c r="G5" s="30"/>
      <c r="I5" s="43"/>
      <c r="J5" s="44"/>
      <c r="K5" s="44"/>
      <c r="L5" s="148"/>
      <c r="M5" s="44"/>
      <c r="N5" s="44"/>
      <c r="O5" s="44"/>
      <c r="P5" s="148"/>
      <c r="Q5" s="44"/>
      <c r="R5" s="44"/>
      <c r="S5" s="44"/>
      <c r="U5" s="44"/>
      <c r="V5" s="44"/>
    </row>
    <row r="6" spans="2:24" x14ac:dyDescent="0.3">
      <c r="B6" s="28" t="s">
        <v>66</v>
      </c>
      <c r="C6" s="333">
        <f>'SWS Summary'!C12</f>
        <v>0</v>
      </c>
      <c r="D6" s="334"/>
      <c r="E6" s="335"/>
      <c r="F6" s="29"/>
      <c r="G6" s="30"/>
      <c r="I6" s="43"/>
      <c r="J6" s="44"/>
      <c r="K6" s="44"/>
      <c r="L6" s="148"/>
      <c r="M6" s="44"/>
      <c r="N6" s="44"/>
      <c r="O6" s="44"/>
      <c r="P6" s="148"/>
      <c r="Q6" s="44"/>
      <c r="R6" s="44"/>
      <c r="S6" s="44"/>
      <c r="U6" s="44"/>
      <c r="V6" s="44"/>
    </row>
    <row r="7" spans="2:24" x14ac:dyDescent="0.3">
      <c r="B7" s="28" t="s">
        <v>0</v>
      </c>
      <c r="C7" s="333">
        <f>'SWS Summary'!C8</f>
        <v>0</v>
      </c>
      <c r="D7" s="334"/>
      <c r="E7" s="335"/>
      <c r="F7" s="29"/>
      <c r="G7" s="30"/>
      <c r="I7" s="43"/>
      <c r="J7" s="44"/>
      <c r="K7" s="44"/>
      <c r="L7" s="148"/>
      <c r="M7" s="44"/>
      <c r="N7" s="44"/>
      <c r="O7" s="44"/>
      <c r="P7" s="148"/>
      <c r="Q7" s="44"/>
      <c r="R7" s="44"/>
      <c r="S7" s="44"/>
      <c r="U7" s="44"/>
      <c r="V7" s="44"/>
    </row>
    <row r="8" spans="2:24" x14ac:dyDescent="0.3">
      <c r="B8" s="28" t="s">
        <v>1</v>
      </c>
      <c r="C8" s="333">
        <f>'SWS Summary'!C9</f>
        <v>0</v>
      </c>
      <c r="D8" s="334"/>
      <c r="E8" s="335"/>
      <c r="F8" s="29"/>
      <c r="G8" s="30"/>
      <c r="I8" s="80"/>
      <c r="J8" s="44"/>
      <c r="K8" s="44"/>
      <c r="L8" s="148"/>
      <c r="M8" s="44"/>
      <c r="N8" s="44"/>
      <c r="O8" s="44"/>
      <c r="P8" s="148"/>
      <c r="Q8" s="44"/>
      <c r="R8" s="44"/>
      <c r="S8" s="44"/>
      <c r="U8" s="44"/>
      <c r="V8" s="44"/>
    </row>
    <row r="9" spans="2:24" x14ac:dyDescent="0.3">
      <c r="B9" s="28" t="s">
        <v>68</v>
      </c>
      <c r="C9" s="342">
        <f>'SWS Summary'!C10</f>
        <v>0</v>
      </c>
      <c r="D9" s="334"/>
      <c r="E9" s="335"/>
      <c r="F9" s="29"/>
      <c r="G9" s="30"/>
      <c r="I9" s="43"/>
      <c r="J9" s="44"/>
      <c r="K9" s="44"/>
      <c r="L9" s="148"/>
      <c r="M9" s="44"/>
      <c r="N9" s="44"/>
      <c r="O9" s="44"/>
      <c r="P9" s="148"/>
      <c r="Q9" s="44"/>
      <c r="R9" s="44"/>
      <c r="S9" s="44"/>
      <c r="U9" s="44"/>
      <c r="V9" s="44"/>
    </row>
    <row r="10" spans="2:24" x14ac:dyDescent="0.3">
      <c r="B10" s="31" t="s">
        <v>166</v>
      </c>
      <c r="C10" s="336" t="str" cm="1">
        <f t="array" ref="C10">IFERROR(INDEX('Cutblock Information'!B6:B40,MATCH(TRUE,'Benchmark Volumes'!N6:N40&gt;0,0)),"No Immature Blocks in Population")</f>
        <v>No Immature Blocks in Population</v>
      </c>
      <c r="D10" s="337"/>
      <c r="E10" s="338"/>
      <c r="F10" s="29"/>
      <c r="G10" s="30"/>
      <c r="I10" s="80"/>
      <c r="J10" s="44"/>
      <c r="K10" s="44"/>
      <c r="L10" s="148"/>
      <c r="M10" s="44"/>
      <c r="N10" s="44"/>
      <c r="O10" s="44"/>
      <c r="P10" s="148"/>
      <c r="Q10" s="44"/>
      <c r="R10" s="44"/>
      <c r="S10" s="44"/>
      <c r="U10" s="44"/>
      <c r="V10" s="44"/>
    </row>
    <row r="11" spans="2:24" ht="16.2" x14ac:dyDescent="0.3">
      <c r="B11" s="31" t="s">
        <v>180</v>
      </c>
      <c r="C11" s="339" t="e">
        <f>VLOOKUP('Immature WAA Submission'!C10, 'Cutblock Information'!B6:H40, 7, FALSE)</f>
        <v>#N/A</v>
      </c>
      <c r="D11" s="340"/>
      <c r="E11" s="341"/>
      <c r="F11" s="29"/>
      <c r="G11" s="30"/>
      <c r="I11" s="43"/>
      <c r="J11" s="44"/>
      <c r="K11" s="44"/>
      <c r="L11" s="148"/>
      <c r="M11" s="44"/>
      <c r="N11" s="44"/>
      <c r="O11" s="44"/>
      <c r="P11" s="148"/>
      <c r="Q11" s="44"/>
      <c r="R11" s="44"/>
      <c r="S11" s="44"/>
      <c r="U11" s="44"/>
      <c r="V11" s="44"/>
    </row>
    <row r="12" spans="2:24" x14ac:dyDescent="0.3">
      <c r="B12" s="31" t="s">
        <v>181</v>
      </c>
      <c r="C12" s="336" t="str">
        <f>IF(C10="No Immature Blocks in Population",    "No Immature Blocks in Population",    VLOOKUP(C10, 'Cutblock Information'!B6:P40, 11, FALSE))</f>
        <v>No Immature Blocks in Population</v>
      </c>
      <c r="D12" s="337"/>
      <c r="E12" s="338"/>
      <c r="F12" s="32"/>
      <c r="G12" s="33"/>
      <c r="I12" s="43"/>
      <c r="J12" s="44"/>
      <c r="K12" s="44"/>
      <c r="L12" s="148"/>
      <c r="M12" s="44"/>
      <c r="N12" s="44"/>
      <c r="O12" s="44"/>
      <c r="P12" s="148"/>
      <c r="Q12" s="44"/>
      <c r="R12" s="44"/>
      <c r="S12" s="44"/>
      <c r="U12" s="44"/>
      <c r="V12" s="44"/>
    </row>
    <row r="13" spans="2:24" x14ac:dyDescent="0.3">
      <c r="B13" s="31" t="s">
        <v>51</v>
      </c>
      <c r="C13" s="336" t="str">
        <f>IF(C10="No Immature Blocks in Population",    "No Immature Blocks in Population",    VLOOKUP(C10, 'Cutblock Information'!B6:P40, 14, FALSE))</f>
        <v>No Immature Blocks in Population</v>
      </c>
      <c r="D13" s="337"/>
      <c r="E13" s="338"/>
      <c r="F13" s="32"/>
      <c r="G13" s="33"/>
      <c r="I13" s="43"/>
      <c r="J13" s="44"/>
      <c r="K13" s="44"/>
      <c r="L13" s="148"/>
      <c r="M13" s="44"/>
      <c r="N13" s="44"/>
      <c r="O13" s="44"/>
      <c r="P13" s="148"/>
      <c r="Q13" s="44"/>
      <c r="R13" s="44"/>
      <c r="S13" s="44"/>
      <c r="U13" s="44"/>
      <c r="V13" s="44"/>
    </row>
    <row r="14" spans="2:24" x14ac:dyDescent="0.3">
      <c r="B14" s="31" t="s">
        <v>50</v>
      </c>
      <c r="C14" s="358" t="str">
        <f>IF(C12="No Immature Blocks in Population","No Immature Blocks in Population",SUM(C12:E13))</f>
        <v>No Immature Blocks in Population</v>
      </c>
      <c r="D14" s="359"/>
      <c r="E14" s="360"/>
      <c r="F14" s="32"/>
      <c r="G14" s="33"/>
      <c r="I14" s="43"/>
      <c r="J14" s="44"/>
      <c r="K14" s="44"/>
      <c r="L14" s="148"/>
      <c r="M14" s="44"/>
      <c r="N14" s="44"/>
      <c r="O14" s="44"/>
      <c r="P14" s="148"/>
      <c r="Q14" s="44"/>
      <c r="R14" s="44"/>
      <c r="S14" s="44"/>
      <c r="U14" s="44"/>
      <c r="V14" s="44"/>
    </row>
    <row r="15" spans="2:24" ht="16.2" x14ac:dyDescent="0.3">
      <c r="B15" s="28" t="s">
        <v>191</v>
      </c>
      <c r="C15" s="355">
        <f>IF(('SWS Summary'!H29*'Benchmark Volumes'!E46)&gt;('Benchmark Volumes'!J41),(('SWS Summary'!H29*'Benchmark Volumes'!E46)/'Benchmark Volumes'!J41), 1)</f>
        <v>1</v>
      </c>
      <c r="D15" s="356"/>
      <c r="E15" s="357"/>
      <c r="F15" s="32"/>
      <c r="G15" s="33"/>
      <c r="I15" s="43"/>
      <c r="J15" s="44"/>
      <c r="K15" s="44"/>
      <c r="L15" s="148"/>
      <c r="M15" s="44"/>
      <c r="N15" s="44"/>
      <c r="O15" s="44"/>
      <c r="P15" s="148"/>
      <c r="Q15" s="44"/>
      <c r="R15" s="44"/>
      <c r="S15" s="44"/>
      <c r="U15" s="44"/>
      <c r="V15" s="44"/>
    </row>
    <row r="16" spans="2:24" ht="16.8" thickBot="1" x14ac:dyDescent="0.35">
      <c r="B16" s="34" t="s">
        <v>52</v>
      </c>
      <c r="C16" s="352" t="str">
        <f>IF(C12="No Immature Blocks in Population","No Immature Blocks in Population",C14*C15)</f>
        <v>No Immature Blocks in Population</v>
      </c>
      <c r="D16" s="353"/>
      <c r="E16" s="354"/>
      <c r="F16" s="35"/>
      <c r="G16" s="36"/>
    </row>
    <row r="17" spans="3:27" ht="18.600000000000001" thickBot="1" x14ac:dyDescent="0.4">
      <c r="I17" s="329" t="s">
        <v>203</v>
      </c>
      <c r="J17" s="330"/>
      <c r="K17" s="330"/>
      <c r="L17" s="330"/>
      <c r="M17" s="330"/>
      <c r="N17" s="330"/>
      <c r="O17" s="330"/>
      <c r="P17" s="330"/>
      <c r="Q17" s="330"/>
      <c r="R17" s="330"/>
      <c r="S17" s="330"/>
      <c r="T17" s="330"/>
      <c r="U17" s="330"/>
      <c r="V17" s="330"/>
      <c r="W17" s="330"/>
      <c r="X17" s="330"/>
      <c r="Y17" s="330"/>
      <c r="Z17" s="330"/>
      <c r="AA17" s="331"/>
    </row>
    <row r="18" spans="3:27" ht="16.8" thickBot="1" x14ac:dyDescent="0.35">
      <c r="C18" s="3"/>
      <c r="D18" s="3"/>
      <c r="E18" s="37"/>
      <c r="I18" s="346" t="s">
        <v>114</v>
      </c>
      <c r="J18" s="347"/>
      <c r="K18" s="348"/>
      <c r="M18" s="349" t="s">
        <v>248</v>
      </c>
      <c r="N18" s="350"/>
      <c r="O18" s="351"/>
      <c r="Q18" s="346" t="s">
        <v>115</v>
      </c>
      <c r="R18" s="347"/>
      <c r="S18" s="348"/>
      <c r="U18" s="349" t="s">
        <v>116</v>
      </c>
      <c r="V18" s="350"/>
      <c r="W18" s="351"/>
      <c r="Y18" s="346" t="s">
        <v>122</v>
      </c>
      <c r="Z18" s="347"/>
      <c r="AA18" s="348"/>
    </row>
    <row r="19" spans="3:27" ht="74.400000000000006" thickBot="1" x14ac:dyDescent="0.35">
      <c r="D19" s="189" t="s">
        <v>194</v>
      </c>
      <c r="E19" s="190" t="s">
        <v>193</v>
      </c>
      <c r="F19" s="191" t="s">
        <v>13</v>
      </c>
      <c r="G19" s="192" t="s">
        <v>105</v>
      </c>
      <c r="H19" s="193" t="s">
        <v>20</v>
      </c>
      <c r="I19" s="154" t="s">
        <v>124</v>
      </c>
      <c r="J19" s="155" t="s">
        <v>18</v>
      </c>
      <c r="K19" s="156" t="s">
        <v>19</v>
      </c>
      <c r="L19" s="157" t="s">
        <v>226</v>
      </c>
      <c r="M19" s="154" t="s">
        <v>227</v>
      </c>
      <c r="N19" s="155" t="s">
        <v>18</v>
      </c>
      <c r="O19" s="156" t="s">
        <v>19</v>
      </c>
      <c r="P19" s="157" t="s">
        <v>118</v>
      </c>
      <c r="Q19" s="154" t="s">
        <v>117</v>
      </c>
      <c r="R19" s="155" t="s">
        <v>18</v>
      </c>
      <c r="S19" s="156" t="s">
        <v>19</v>
      </c>
      <c r="T19" s="157" t="s">
        <v>119</v>
      </c>
      <c r="U19" s="154" t="s">
        <v>120</v>
      </c>
      <c r="V19" s="155" t="s">
        <v>18</v>
      </c>
      <c r="W19" s="156" t="s">
        <v>19</v>
      </c>
      <c r="X19" s="157" t="s">
        <v>16</v>
      </c>
      <c r="Y19" s="154" t="s">
        <v>123</v>
      </c>
      <c r="Z19" s="155" t="s">
        <v>18</v>
      </c>
      <c r="AA19" s="156" t="s">
        <v>19</v>
      </c>
    </row>
    <row r="20" spans="3:27" ht="15" thickBot="1" x14ac:dyDescent="0.35">
      <c r="C20" s="38"/>
      <c r="D20" s="186" t="str">
        <f>IF($C$10="No Immature Blocks in Population","", IF('Cutblock Information'!R6="","",'Cutblock Information'!R6))</f>
        <v/>
      </c>
      <c r="E20" s="187" t="str">
        <f>IF($C$10="No Immature Blocks in Population","", IF('Cutblock Information'!S6="","",'Cutblock Information'!S6))</f>
        <v/>
      </c>
      <c r="F20" s="188" t="str">
        <f t="shared" ref="F20:F35" si="0">IF(E20="","",E20*$C$16)</f>
        <v/>
      </c>
      <c r="G20" s="162">
        <f>IF(AND($C$14&lt;&gt;"No Immature Blocks in Population",$E20&gt;0,COUNTIF('District Grade Distribution'!$C$24:$C$35,$D20)&gt;0),VLOOKUP($C$3,'District Grade Distribution'!$B$5:$N$20,8,FALSE),0)</f>
        <v>0</v>
      </c>
      <c r="H20" s="184" t="str">
        <f t="shared" ref="H20:H22" si="1">IF(E20="","","SCCX")</f>
        <v/>
      </c>
      <c r="I20" s="169" t="str">
        <f>IF(AND($E20&gt;0,G20&gt;0),(G20*$F20)/$C$14,"")</f>
        <v/>
      </c>
      <c r="J20" s="151" t="str">
        <f>IF(I20="","","W")</f>
        <v/>
      </c>
      <c r="K20" s="164" t="str">
        <f>IF(J20="","","A")</f>
        <v/>
      </c>
      <c r="L20" s="165">
        <f>IF(AND($C$14&lt;&gt;"No Immature Blocks In Population",$E20&gt;0,COUNTIF('District Grade Distribution'!$B$24:$B$31,$D20)&gt;0),VLOOKUP($C$3,'District Grade Distribution'!$B$5:$N$20,8,FALSE),0)</f>
        <v>0</v>
      </c>
      <c r="M20" s="163" t="str">
        <f>IF(AND($E20&gt;0,L20&gt;0),(L20*$F20)/$C$14,"")</f>
        <v/>
      </c>
      <c r="N20" s="151" t="str">
        <f>IF(M20="","","W")</f>
        <v/>
      </c>
      <c r="O20" s="151" t="str">
        <f>IF(N20="","","A")</f>
        <v/>
      </c>
      <c r="P20" s="176">
        <f>IF(AND($C$14&lt;&gt;"No Immature Blocks in Population",$E20&gt;0,COUNTIF('District Grade Distribution'!$C$24:$C$35,$D20)&gt;0),VLOOKUP($C$3,'District Grade Distribution'!$B$5:$N$20,9,FALSE),0)</f>
        <v>0</v>
      </c>
      <c r="Q20" s="169" t="str">
        <f>IF(AND($E20&gt;0,P20&gt;0),(P20*$F20)/$C$14,"")</f>
        <v/>
      </c>
      <c r="R20" s="151" t="str">
        <f>IF(Q20="","","W")</f>
        <v/>
      </c>
      <c r="S20" s="164" t="str">
        <f>IF(R20="","","A")</f>
        <v/>
      </c>
      <c r="T20" s="165" cm="1">
        <f t="array" ref="T20">IFERROR(_xlfn.IFS(AND($C$14&lt;&gt;"No Immature Blocks in Population", $E20&gt;0, COUNTIF('District Grade Distribution'!$B$24:$B$36, $D20)&gt;0),VLOOKUP($C$3, 'District Grade Distribution'!$B$5:$N$20, 12, FALSE),AND($C$14&lt;&gt;"No Immature Blocks in Population", $E20&gt;0, COUNTIF('District Grade Distribution'!$C$24:$C$35, $D20)&gt;0),VLOOKUP($C$3, 'District Grade Distribution'!$B$5:$N$20, 10, FALSE)),0)</f>
        <v>0</v>
      </c>
      <c r="U20" s="241" t="str">
        <f t="shared" ref="U20:U34" si="2">IF(AND($E20&gt;0,E20&lt;&gt;"",T20&gt;0,T20&lt;&gt;""),(T20*$F20)/$C$14,"")</f>
        <v/>
      </c>
      <c r="V20" s="244" t="str">
        <f t="shared" ref="V20:V34" si="3">IF(U20="","","W")</f>
        <v/>
      </c>
      <c r="W20" s="184" t="str">
        <f t="shared" ref="W20:W35" si="4">IF(V20="","","A")</f>
        <v/>
      </c>
      <c r="X20" s="246">
        <f>IF(AND($C$14&lt;&gt;"No Immature Blocks in Population",$E20&gt;0,COUNTIF('District Grade Distribution'!$B$24:$C$36,$D20)&gt;0),VLOOKUP($C$3,'District Grade Distribution'!$B$5:$N$20,11,FALSE),0)</f>
        <v>0</v>
      </c>
      <c r="Y20" s="241" t="str">
        <f t="shared" ref="Y20:Y34" si="5">IF(AND($E20&gt;0,E20&lt;&gt;"",X20&lt;&gt;"",X20&gt;0),(X20*$F20)/$C$14,"")</f>
        <v/>
      </c>
      <c r="Z20" s="244" t="str">
        <f t="shared" ref="Z20:Z34" si="6">IF(Y20="","","W")</f>
        <v/>
      </c>
      <c r="AA20" s="184" t="str">
        <f>IF(Z20="","","U")</f>
        <v/>
      </c>
    </row>
    <row r="21" spans="3:27" ht="15" thickBot="1" x14ac:dyDescent="0.35">
      <c r="D21" s="172" t="str">
        <f>IF($C$10="No Immature Blocks in Population","", IF('Cutblock Information'!R7="","",'Cutblock Information'!R7))</f>
        <v/>
      </c>
      <c r="E21" s="173" t="str">
        <f>IF($C$10="No Immature Blocks in Population","", IF('Cutblock Information'!S7="","",'Cutblock Information'!S7))</f>
        <v/>
      </c>
      <c r="F21" s="39" t="str">
        <f t="shared" si="0"/>
        <v/>
      </c>
      <c r="G21" s="40">
        <f>IF(AND($C$14&lt;&gt;"No Immature Blocks in Population",$E21&gt;0,COUNTIF('District Grade Distribution'!$C$24:$C$35,$D21)&gt;0),VLOOKUP($C$3,'District Grade Distribution'!$B$5:$N$20,8,FALSE),0)</f>
        <v>0</v>
      </c>
      <c r="H21" s="41" t="str">
        <f t="shared" si="1"/>
        <v/>
      </c>
      <c r="I21" s="170" t="str">
        <f t="shared" ref="I21:I34" si="7">IF(AND($E21&gt;0,G21&gt;0),(G21*$F21)/$C$14,"")</f>
        <v/>
      </c>
      <c r="J21" s="42" t="str">
        <f t="shared" ref="J21:J34" si="8">IF(I21="","","W")</f>
        <v/>
      </c>
      <c r="K21" s="41" t="str">
        <f t="shared" ref="K21:K35" si="9">IF(J21="","","A")</f>
        <v/>
      </c>
      <c r="L21" s="165">
        <f>IF(AND($C$14&lt;&gt;"No Immature Blocks In Population",$E21&gt;0,COUNTIF('District Grade Distribution'!$B$24:$B$31,$D21)&gt;0),VLOOKUP($C$3,'District Grade Distribution'!$B$5:$N$20,8,FALSE),0)</f>
        <v>0</v>
      </c>
      <c r="M21" s="161" t="str">
        <f t="shared" ref="M21:M34" si="10">IF(AND($E21&gt;0,L21&gt;0),(L21*$F21)/$C$14,"")</f>
        <v/>
      </c>
      <c r="N21" s="42" t="str">
        <f t="shared" ref="N21:N34" si="11">IF(M21="","","W")</f>
        <v/>
      </c>
      <c r="O21" s="42" t="str">
        <f t="shared" ref="O21:O35" si="12">IF(N21="","","A")</f>
        <v/>
      </c>
      <c r="P21" s="174">
        <f>IF(AND($C$14&lt;&gt;"No Immature Blocks in Population",$E21&gt;0,COUNTIF('District Grade Distribution'!$C$24:$C$35,$D21)&gt;0),VLOOKUP($C$3,'District Grade Distribution'!$B$5:$N$20,9,FALSE),0)</f>
        <v>0</v>
      </c>
      <c r="Q21" s="170" t="str">
        <f t="shared" ref="Q21:Q34" si="13">IF(AND($E21&gt;0,P21&gt;0),(P21*$F21)/$C$14,"")</f>
        <v/>
      </c>
      <c r="R21" s="42" t="str">
        <f t="shared" ref="R21:R34" si="14">IF(Q21="","","W")</f>
        <v/>
      </c>
      <c r="S21" s="41" t="str">
        <f t="shared" ref="S21:S35" si="15">IF(R21="","","A")</f>
        <v/>
      </c>
      <c r="T21" s="245" cm="1">
        <f t="array" ref="T21">IFERROR(_xlfn.IFS(AND($C$14&lt;&gt;"No Immature Blocks in Population", $E21&gt;0, COUNTIF('District Grade Distribution'!$B$24:$B$36, $D21)&gt;0),VLOOKUP($C$3, 'District Grade Distribution'!$B$5:$N$20, 12, FALSE),AND($C$14&lt;&gt;"No Immature Blocks in Population", $E21&gt;0, COUNTIF('District Grade Distribution'!$C$24:$C$35, $D21)&gt;0),VLOOKUP($C$3, 'District Grade Distribution'!$B$5:$N$20, 10, FALSE)),0)</f>
        <v>0</v>
      </c>
      <c r="U21" s="170" t="str">
        <f t="shared" si="2"/>
        <v/>
      </c>
      <c r="V21" s="42" t="str">
        <f t="shared" si="3"/>
        <v/>
      </c>
      <c r="W21" s="41" t="str">
        <f t="shared" si="4"/>
        <v/>
      </c>
      <c r="X21" s="247">
        <f>IF(AND($C$14&lt;&gt;"No Immature Blocks in Population",$E21&gt;0,COUNTIF('District Grade Distribution'!$B$24:$C$36,$D21)&gt;0),VLOOKUP($C$3,'District Grade Distribution'!$B$5:$N$20,11,FALSE),0)</f>
        <v>0</v>
      </c>
      <c r="Y21" s="170" t="str">
        <f t="shared" si="5"/>
        <v/>
      </c>
      <c r="Z21" s="42" t="str">
        <f t="shared" si="6"/>
        <v/>
      </c>
      <c r="AA21" s="41" t="str">
        <f>IF(Z21="","","U")</f>
        <v/>
      </c>
    </row>
    <row r="22" spans="3:27" ht="15" thickBot="1" x14ac:dyDescent="0.35">
      <c r="D22" s="179" t="str">
        <f>IF($C$10="No Immature Blocks in Population","", IF('Cutblock Information'!R8="","",'Cutblock Information'!R8))</f>
        <v/>
      </c>
      <c r="E22" s="185" t="str">
        <f>IF($C$10="No Immature Blocks in Population","", IF('Cutblock Information'!S8="","",'Cutblock Information'!S8))</f>
        <v/>
      </c>
      <c r="F22" s="39" t="str">
        <f t="shared" si="0"/>
        <v/>
      </c>
      <c r="G22" s="158">
        <f>IF(AND($C$14&lt;&gt;"No Immature Blocks in Population",$E22&gt;0,COUNTIF('District Grade Distribution'!$C$24:$C$35,$D22)&gt;0),VLOOKUP($C$3,'District Grade Distribution'!$B$5:$N$20,8,FALSE),0)</f>
        <v>0</v>
      </c>
      <c r="H22" s="178" t="str">
        <f t="shared" si="1"/>
        <v/>
      </c>
      <c r="I22" s="171" t="str">
        <f t="shared" si="7"/>
        <v/>
      </c>
      <c r="J22" s="159" t="str">
        <f t="shared" si="8"/>
        <v/>
      </c>
      <c r="K22" s="153" t="str">
        <f t="shared" si="9"/>
        <v/>
      </c>
      <c r="L22" s="165">
        <f>IF(AND($C$14&lt;&gt;"No Immature Blocks In Population",$E22&gt;0,COUNTIF('District Grade Distribution'!$B$24:$B$31,$D22)&gt;0),VLOOKUP($C$3,'District Grade Distribution'!$B$5:$N$20,8,FALSE),0)</f>
        <v>0</v>
      </c>
      <c r="M22" s="160" t="str">
        <f t="shared" si="10"/>
        <v/>
      </c>
      <c r="N22" s="159" t="str">
        <f t="shared" si="11"/>
        <v/>
      </c>
      <c r="O22" s="159" t="str">
        <f t="shared" si="12"/>
        <v/>
      </c>
      <c r="P22" s="177">
        <f>IF(AND($C$14&lt;&gt;"No Immature Blocks in Population",$E22&gt;0,COUNTIF('District Grade Distribution'!$C$24:$C$35,$D22)&gt;0),VLOOKUP($C$3,'District Grade Distribution'!$B$5:$N$20,9,FALSE),0)</f>
        <v>0</v>
      </c>
      <c r="Q22" s="171" t="str">
        <f t="shared" si="13"/>
        <v/>
      </c>
      <c r="R22" s="159" t="str">
        <f t="shared" si="14"/>
        <v/>
      </c>
      <c r="S22" s="153" t="str">
        <f t="shared" si="15"/>
        <v/>
      </c>
      <c r="T22" s="167" cm="1">
        <f t="array" ref="T22">IFERROR(_xlfn.IFS(AND($C$14&lt;&gt;"No Immature Blocks in Population", $E22&gt;0, COUNTIF('District Grade Distribution'!$B$24:$B$36, $D22)&gt;0),VLOOKUP($C$3, 'District Grade Distribution'!$B$5:$N$20, 12, FALSE),AND($C$14&lt;&gt;"No Immature Blocks in Population", $E22&gt;0, COUNTIF('District Grade Distribution'!$C$24:$C$35, $D22)&gt;0),VLOOKUP($C$3, 'District Grade Distribution'!$B$5:$N$20, 10, FALSE)),0)</f>
        <v>0</v>
      </c>
      <c r="U22" s="240" t="str">
        <f t="shared" si="2"/>
        <v/>
      </c>
      <c r="V22" s="159" t="str">
        <f t="shared" si="3"/>
        <v/>
      </c>
      <c r="W22" s="153" t="str">
        <f t="shared" si="4"/>
        <v/>
      </c>
      <c r="X22" s="248">
        <f>IF(AND($C$14&lt;&gt;"No Immature Blocks in Population",$E22&gt;0,COUNTIF('District Grade Distribution'!$B$24:$C$36,$D22)&gt;0),VLOOKUP($C$3,'District Grade Distribution'!$B$5:$N$20,11,FALSE),0)</f>
        <v>0</v>
      </c>
      <c r="Y22" s="240" t="str">
        <f t="shared" si="5"/>
        <v/>
      </c>
      <c r="Z22" s="159" t="str">
        <f t="shared" si="6"/>
        <v/>
      </c>
      <c r="AA22" s="153" t="str">
        <f t="shared" ref="AA22:AA35" si="16">IF(Z22="","","U")</f>
        <v/>
      </c>
    </row>
    <row r="23" spans="3:27" ht="15" thickBot="1" x14ac:dyDescent="0.35">
      <c r="D23" s="172" t="str">
        <f>IF($C$10="No Immature Blocks in Population","", IF('Cutblock Information'!R9="","",'Cutblock Information'!R9))</f>
        <v/>
      </c>
      <c r="E23" s="173" t="str">
        <f>IF($C$10="No Immature Blocks in Population","", IF('Cutblock Information'!S9="","",'Cutblock Information'!S9))</f>
        <v/>
      </c>
      <c r="F23" s="39" t="str">
        <f t="shared" si="0"/>
        <v/>
      </c>
      <c r="G23" s="40">
        <f>IF(AND($C$14&lt;&gt;"No Immature Blocks in Population",$E23&gt;0,COUNTIF('District Grade Distribution'!$C$24:$C$35,$D23)&gt;0),VLOOKUP($C$3,'District Grade Distribution'!$B$5:$N$20,8,FALSE),0)</f>
        <v>0</v>
      </c>
      <c r="H23" s="41" t="str">
        <f>IF(E23="","","SCCX")</f>
        <v/>
      </c>
      <c r="I23" s="170" t="str">
        <f t="shared" si="7"/>
        <v/>
      </c>
      <c r="J23" s="42" t="str">
        <f t="shared" si="8"/>
        <v/>
      </c>
      <c r="K23" s="41" t="str">
        <f t="shared" si="9"/>
        <v/>
      </c>
      <c r="L23" s="165">
        <f>IF(AND($C$14&lt;&gt;"No Immature Blocks In Population",$E23&gt;0,COUNTIF('District Grade Distribution'!$B$24:$B$31,$D23)&gt;0),VLOOKUP($C$3,'District Grade Distribution'!$B$5:$N$20,8,FALSE),0)</f>
        <v>0</v>
      </c>
      <c r="M23" s="161" t="str">
        <f t="shared" si="10"/>
        <v/>
      </c>
      <c r="N23" s="42" t="str">
        <f t="shared" si="11"/>
        <v/>
      </c>
      <c r="O23" s="42" t="str">
        <f t="shared" si="12"/>
        <v/>
      </c>
      <c r="P23" s="174">
        <f>IF(AND($C$14&lt;&gt;"No Immature Blocks in Population",$E23&gt;0,COUNTIF('District Grade Distribution'!$C$24:$C$35,$D23)&gt;0),VLOOKUP($C$3,'District Grade Distribution'!$B$5:$N$20,9,FALSE),0)</f>
        <v>0</v>
      </c>
      <c r="Q23" s="170" t="str">
        <f t="shared" si="13"/>
        <v/>
      </c>
      <c r="R23" s="42" t="str">
        <f t="shared" si="14"/>
        <v/>
      </c>
      <c r="S23" s="41" t="str">
        <f t="shared" si="15"/>
        <v/>
      </c>
      <c r="T23" s="245" cm="1">
        <f t="array" ref="T23">IFERROR(_xlfn.IFS(AND($C$14&lt;&gt;"No Immature Blocks in Population", $E23&gt;0, COUNTIF('District Grade Distribution'!$B$24:$B$36, $D23)&gt;0),VLOOKUP($C$3, 'District Grade Distribution'!$B$5:$N$20, 12, FALSE),AND($C$14&lt;&gt;"No Immature Blocks in Population", $E23&gt;0, COUNTIF('District Grade Distribution'!$C$24:$C$35, $D23)&gt;0),VLOOKUP($C$3, 'District Grade Distribution'!$B$5:$N$20, 10, FALSE)),0)</f>
        <v>0</v>
      </c>
      <c r="U23" s="170" t="str">
        <f t="shared" si="2"/>
        <v/>
      </c>
      <c r="V23" s="42" t="str">
        <f t="shared" si="3"/>
        <v/>
      </c>
      <c r="W23" s="41" t="str">
        <f t="shared" si="4"/>
        <v/>
      </c>
      <c r="X23" s="247">
        <f>IF(AND($C$14&lt;&gt;"No Immature Blocks in Population",$E23&gt;0,COUNTIF('District Grade Distribution'!$B$24:$C$36,$D23)&gt;0),VLOOKUP($C$3,'District Grade Distribution'!$B$5:$N$20,11,FALSE),0)</f>
        <v>0</v>
      </c>
      <c r="Y23" s="170" t="str">
        <f t="shared" si="5"/>
        <v/>
      </c>
      <c r="Z23" s="42" t="str">
        <f t="shared" si="6"/>
        <v/>
      </c>
      <c r="AA23" s="41" t="str">
        <f t="shared" si="16"/>
        <v/>
      </c>
    </row>
    <row r="24" spans="3:27" ht="15" thickBot="1" x14ac:dyDescent="0.35">
      <c r="D24" s="179" t="str">
        <f>IF($C$10="No Immature Blocks in Population","", IF('Cutblock Information'!R10="","",'Cutblock Information'!R10))</f>
        <v/>
      </c>
      <c r="E24" s="185" t="str">
        <f>IF($C$10="No Immature Blocks in Population","", IF('Cutblock Information'!S10="","",'Cutblock Information'!S10))</f>
        <v/>
      </c>
      <c r="F24" s="39" t="str">
        <f t="shared" si="0"/>
        <v/>
      </c>
      <c r="G24" s="158">
        <f>IF(AND($C$14&lt;&gt;"No Immature Blocks in Population",$E24&gt;0,COUNTIF('District Grade Distribution'!$C$24:$C$35,$D24)&gt;0),VLOOKUP($C$3,'District Grade Distribution'!$B$5:$N$20,8,FALSE),0)</f>
        <v>0</v>
      </c>
      <c r="H24" s="153" t="str">
        <f t="shared" ref="H24:H35" si="17">IF(E24="","","SCCX")</f>
        <v/>
      </c>
      <c r="I24" s="171" t="str">
        <f t="shared" si="7"/>
        <v/>
      </c>
      <c r="J24" s="159" t="str">
        <f t="shared" si="8"/>
        <v/>
      </c>
      <c r="K24" s="153" t="str">
        <f t="shared" si="9"/>
        <v/>
      </c>
      <c r="L24" s="165">
        <f>IF(AND($C$14&lt;&gt;"No Immature Blocks In Population",$E24&gt;0,COUNTIF('District Grade Distribution'!$B$24:$B$31,$D24)&gt;0),VLOOKUP($C$3,'District Grade Distribution'!$B$5:$N$20,8,FALSE),0)</f>
        <v>0</v>
      </c>
      <c r="M24" s="160" t="str">
        <f t="shared" si="10"/>
        <v/>
      </c>
      <c r="N24" s="159" t="str">
        <f t="shared" si="11"/>
        <v/>
      </c>
      <c r="O24" s="159" t="str">
        <f t="shared" si="12"/>
        <v/>
      </c>
      <c r="P24" s="177">
        <f>IF(AND($C$14&lt;&gt;"No Immature Blocks in Population",$E24&gt;0,COUNTIF('District Grade Distribution'!$C$24:$C$35,$D24)&gt;0),VLOOKUP($C$3,'District Grade Distribution'!$B$5:$N$20,9,FALSE),0)</f>
        <v>0</v>
      </c>
      <c r="Q24" s="171" t="str">
        <f t="shared" si="13"/>
        <v/>
      </c>
      <c r="R24" s="159" t="str">
        <f t="shared" si="14"/>
        <v/>
      </c>
      <c r="S24" s="153" t="str">
        <f t="shared" si="15"/>
        <v/>
      </c>
      <c r="T24" s="167" cm="1">
        <f t="array" ref="T24">IFERROR(_xlfn.IFS(AND($C$14&lt;&gt;"No Immature Blocks in Population", $E24&gt;0, COUNTIF('District Grade Distribution'!$B$24:$B$36, $D24)&gt;0),VLOOKUP($C$3, 'District Grade Distribution'!$B$5:$N$20, 12, FALSE),AND($C$14&lt;&gt;"No Immature Blocks in Population", $E24&gt;0, COUNTIF('District Grade Distribution'!$C$24:$C$35, $D24)&gt;0),VLOOKUP($C$3, 'District Grade Distribution'!$B$5:$N$20, 10, FALSE)),0)</f>
        <v>0</v>
      </c>
      <c r="U24" s="240" t="str">
        <f t="shared" si="2"/>
        <v/>
      </c>
      <c r="V24" s="159" t="str">
        <f t="shared" si="3"/>
        <v/>
      </c>
      <c r="W24" s="153" t="str">
        <f t="shared" si="4"/>
        <v/>
      </c>
      <c r="X24" s="248">
        <f>IF(AND($C$14&lt;&gt;"No Immature Blocks in Population",$E24&gt;0,COUNTIF('District Grade Distribution'!$B$24:$C$36,$D24)&gt;0),VLOOKUP($C$3,'District Grade Distribution'!$B$5:$N$20,11,FALSE),0)</f>
        <v>0</v>
      </c>
      <c r="Y24" s="240" t="str">
        <f t="shared" si="5"/>
        <v/>
      </c>
      <c r="Z24" s="159" t="str">
        <f t="shared" si="6"/>
        <v/>
      </c>
      <c r="AA24" s="153" t="str">
        <f t="shared" si="16"/>
        <v/>
      </c>
    </row>
    <row r="25" spans="3:27" ht="15" thickBot="1" x14ac:dyDescent="0.35">
      <c r="D25" s="172" t="str">
        <f>IF($C$10="No Immature Blocks in Population","", IF('Cutblock Information'!R11="","",'Cutblock Information'!R11))</f>
        <v/>
      </c>
      <c r="E25" s="173" t="str">
        <f>IF($C$10="No Immature Blocks in Population","", IF('Cutblock Information'!S11="","",'Cutblock Information'!S11))</f>
        <v/>
      </c>
      <c r="F25" s="39" t="str">
        <f t="shared" si="0"/>
        <v/>
      </c>
      <c r="G25" s="40">
        <f>IF(AND($C$14&lt;&gt;"No Immature Blocks in Population",$E25&gt;0,COUNTIF('District Grade Distribution'!$C$24:$C$35,$D25)&gt;0),VLOOKUP($C$3,'District Grade Distribution'!$B$5:$N$20,8,FALSE),0)</f>
        <v>0</v>
      </c>
      <c r="H25" s="41" t="str">
        <f t="shared" si="17"/>
        <v/>
      </c>
      <c r="I25" s="170" t="str">
        <f t="shared" si="7"/>
        <v/>
      </c>
      <c r="J25" s="42" t="str">
        <f t="shared" si="8"/>
        <v/>
      </c>
      <c r="K25" s="41" t="str">
        <f t="shared" si="9"/>
        <v/>
      </c>
      <c r="L25" s="165">
        <f>IF(AND($C$14&lt;&gt;"No Immature Blocks In Population",$E25&gt;0,COUNTIF('District Grade Distribution'!$B$24:$B$31,$D25)&gt;0),VLOOKUP($C$3,'District Grade Distribution'!$B$5:$N$20,8,FALSE),0)</f>
        <v>0</v>
      </c>
      <c r="M25" s="161" t="str">
        <f t="shared" si="10"/>
        <v/>
      </c>
      <c r="N25" s="42" t="str">
        <f t="shared" si="11"/>
        <v/>
      </c>
      <c r="O25" s="42" t="str">
        <f t="shared" si="12"/>
        <v/>
      </c>
      <c r="P25" s="174">
        <f>IF(AND($C$14&lt;&gt;"No Immature Blocks in Population",$E25&gt;0,COUNTIF('District Grade Distribution'!$C$24:$C$35,$D25)&gt;0),VLOOKUP($C$3,'District Grade Distribution'!$B$5:$N$20,9,FALSE),0)</f>
        <v>0</v>
      </c>
      <c r="Q25" s="170" t="str">
        <f t="shared" si="13"/>
        <v/>
      </c>
      <c r="R25" s="42" t="str">
        <f t="shared" si="14"/>
        <v/>
      </c>
      <c r="S25" s="41" t="str">
        <f t="shared" si="15"/>
        <v/>
      </c>
      <c r="T25" s="245" cm="1">
        <f t="array" ref="T25">IFERROR(_xlfn.IFS(AND($C$14&lt;&gt;"No Immature Blocks in Population", $E25&gt;0, COUNTIF('District Grade Distribution'!$B$24:$B$36, $D25)&gt;0),VLOOKUP($C$3, 'District Grade Distribution'!$B$5:$N$20, 12, FALSE),AND($C$14&lt;&gt;"No Immature Blocks in Population", $E25&gt;0, COUNTIF('District Grade Distribution'!$C$24:$C$35, $D25)&gt;0),VLOOKUP($C$3, 'District Grade Distribution'!$B$5:$N$20, 10, FALSE)),0)</f>
        <v>0</v>
      </c>
      <c r="U25" s="170" t="str">
        <f t="shared" si="2"/>
        <v/>
      </c>
      <c r="V25" s="42" t="str">
        <f t="shared" si="3"/>
        <v/>
      </c>
      <c r="W25" s="41" t="str">
        <f t="shared" si="4"/>
        <v/>
      </c>
      <c r="X25" s="247">
        <f>IF(AND($C$14&lt;&gt;"No Immature Blocks in Population",$E25&gt;0,COUNTIF('District Grade Distribution'!$B$24:$C$36,$D25)&gt;0),VLOOKUP($C$3,'District Grade Distribution'!$B$5:$N$20,11,FALSE),0)</f>
        <v>0</v>
      </c>
      <c r="Y25" s="170" t="str">
        <f t="shared" si="5"/>
        <v/>
      </c>
      <c r="Z25" s="42" t="str">
        <f t="shared" si="6"/>
        <v/>
      </c>
      <c r="AA25" s="41" t="str">
        <f t="shared" si="16"/>
        <v/>
      </c>
    </row>
    <row r="26" spans="3:27" ht="15" thickBot="1" x14ac:dyDescent="0.35">
      <c r="D26" s="179" t="str">
        <f>IF($C$10="No Immature Blocks in Population","", IF('Cutblock Information'!R12="","",'Cutblock Information'!R12))</f>
        <v/>
      </c>
      <c r="E26" s="185" t="str">
        <f>IF($C$10="No Immature Blocks in Population","", IF('Cutblock Information'!S12="","",'Cutblock Information'!S12))</f>
        <v/>
      </c>
      <c r="F26" s="39" t="str">
        <f t="shared" si="0"/>
        <v/>
      </c>
      <c r="G26" s="158">
        <f>IF(AND($C$14&lt;&gt;"No Immature Blocks in Population",$E26&gt;0,COUNTIF('District Grade Distribution'!$C$24:$C$35,$D26)&gt;0),VLOOKUP($C$3,'District Grade Distribution'!$B$5:$N$20,8,FALSE),0)</f>
        <v>0</v>
      </c>
      <c r="H26" s="153" t="str">
        <f t="shared" si="17"/>
        <v/>
      </c>
      <c r="I26" s="171" t="str">
        <f t="shared" si="7"/>
        <v/>
      </c>
      <c r="J26" s="159" t="str">
        <f t="shared" si="8"/>
        <v/>
      </c>
      <c r="K26" s="153" t="str">
        <f t="shared" si="9"/>
        <v/>
      </c>
      <c r="L26" s="165">
        <f>IF(AND($C$14&lt;&gt;"No Immature Blocks In Population",$E26&gt;0,COUNTIF('District Grade Distribution'!$B$24:$B$31,$D26)&gt;0),VLOOKUP($C$3,'District Grade Distribution'!$B$5:$N$20,8,FALSE),0)</f>
        <v>0</v>
      </c>
      <c r="M26" s="160" t="str">
        <f t="shared" si="10"/>
        <v/>
      </c>
      <c r="N26" s="159" t="str">
        <f t="shared" si="11"/>
        <v/>
      </c>
      <c r="O26" s="159" t="str">
        <f t="shared" si="12"/>
        <v/>
      </c>
      <c r="P26" s="177">
        <f>IF(AND($C$14&lt;&gt;"No Immature Blocks in Population",$E26&gt;0,COUNTIF('District Grade Distribution'!$C$24:$C$35,$D26)&gt;0),VLOOKUP($C$3,'District Grade Distribution'!$B$5:$N$20,9,FALSE),0)</f>
        <v>0</v>
      </c>
      <c r="Q26" s="171" t="str">
        <f t="shared" si="13"/>
        <v/>
      </c>
      <c r="R26" s="159" t="str">
        <f t="shared" si="14"/>
        <v/>
      </c>
      <c r="S26" s="153" t="str">
        <f t="shared" si="15"/>
        <v/>
      </c>
      <c r="T26" s="167" cm="1">
        <f t="array" ref="T26">IFERROR(_xlfn.IFS(AND($C$14&lt;&gt;"No Immature Blocks in Population", $E26&gt;0, COUNTIF('District Grade Distribution'!$B$24:$B$36, $D26)&gt;0),VLOOKUP($C$3, 'District Grade Distribution'!$B$5:$N$20, 12, FALSE),AND($C$14&lt;&gt;"No Immature Blocks in Population", $E26&gt;0, COUNTIF('District Grade Distribution'!$C$24:$C$35, $D26)&gt;0),VLOOKUP($C$3, 'District Grade Distribution'!$B$5:$N$20, 10, FALSE)),0)</f>
        <v>0</v>
      </c>
      <c r="U26" s="240" t="str">
        <f t="shared" si="2"/>
        <v/>
      </c>
      <c r="V26" s="159" t="str">
        <f t="shared" si="3"/>
        <v/>
      </c>
      <c r="W26" s="153" t="str">
        <f t="shared" si="4"/>
        <v/>
      </c>
      <c r="X26" s="248">
        <f>IF(AND($C$14&lt;&gt;"No Immature Blocks in Population",$E26&gt;0,COUNTIF('District Grade Distribution'!$B$24:$C$36,$D26)&gt;0),VLOOKUP($C$3,'District Grade Distribution'!$B$5:$N$20,11,FALSE),0)</f>
        <v>0</v>
      </c>
      <c r="Y26" s="240" t="str">
        <f t="shared" si="5"/>
        <v/>
      </c>
      <c r="Z26" s="159" t="str">
        <f t="shared" si="6"/>
        <v/>
      </c>
      <c r="AA26" s="153" t="str">
        <f t="shared" si="16"/>
        <v/>
      </c>
    </row>
    <row r="27" spans="3:27" ht="15" thickBot="1" x14ac:dyDescent="0.35">
      <c r="D27" s="172" t="str">
        <f>IF($C$10="No Immature Blocks in Population","", IF('Cutblock Information'!R13="","",'Cutblock Information'!R13))</f>
        <v/>
      </c>
      <c r="E27" s="173" t="str">
        <f>IF($C$10="No Immature Blocks in Population","", IF('Cutblock Information'!S13="","",'Cutblock Information'!S13))</f>
        <v/>
      </c>
      <c r="F27" s="39" t="str">
        <f t="shared" si="0"/>
        <v/>
      </c>
      <c r="G27" s="40">
        <f>IF(AND($C$14&lt;&gt;"No Immature Blocks in Population",$E27&gt;0,COUNTIF('District Grade Distribution'!$C$24:$C$35,$D27)&gt;0),VLOOKUP($C$3,'District Grade Distribution'!$B$5:$N$20,8,FALSE),0)</f>
        <v>0</v>
      </c>
      <c r="H27" s="41" t="str">
        <f t="shared" si="17"/>
        <v/>
      </c>
      <c r="I27" s="170" t="str">
        <f t="shared" si="7"/>
        <v/>
      </c>
      <c r="J27" s="42" t="str">
        <f t="shared" si="8"/>
        <v/>
      </c>
      <c r="K27" s="41" t="str">
        <f t="shared" si="9"/>
        <v/>
      </c>
      <c r="L27" s="165">
        <f>IF(AND($C$14&lt;&gt;"No Immature Blocks In Population",$E27&gt;0,COUNTIF('District Grade Distribution'!$B$24:$B$31,$D27)&gt;0),VLOOKUP($C$3,'District Grade Distribution'!$B$5:$N$20,8,FALSE),0)</f>
        <v>0</v>
      </c>
      <c r="M27" s="161" t="str">
        <f t="shared" si="10"/>
        <v/>
      </c>
      <c r="N27" s="42" t="str">
        <f t="shared" si="11"/>
        <v/>
      </c>
      <c r="O27" s="42" t="str">
        <f t="shared" si="12"/>
        <v/>
      </c>
      <c r="P27" s="174">
        <f>IF(AND($C$14&lt;&gt;"No Immature Blocks in Population",$E27&gt;0,COUNTIF('District Grade Distribution'!$C$24:$C$35,$D27)&gt;0),VLOOKUP($C$3,'District Grade Distribution'!$B$5:$N$20,9,FALSE),0)</f>
        <v>0</v>
      </c>
      <c r="Q27" s="170" t="str">
        <f t="shared" si="13"/>
        <v/>
      </c>
      <c r="R27" s="42" t="str">
        <f t="shared" si="14"/>
        <v/>
      </c>
      <c r="S27" s="41" t="str">
        <f t="shared" si="15"/>
        <v/>
      </c>
      <c r="T27" s="245" cm="1">
        <f t="array" ref="T27">IFERROR(_xlfn.IFS(AND($C$14&lt;&gt;"No Immature Blocks in Population", $E27&gt;0, COUNTIF('District Grade Distribution'!$B$24:$B$36, $D27)&gt;0),VLOOKUP($C$3, 'District Grade Distribution'!$B$5:$N$20, 12, FALSE),AND($C$14&lt;&gt;"No Immature Blocks in Population", $E27&gt;0, COUNTIF('District Grade Distribution'!$C$24:$C$35, $D27)&gt;0),VLOOKUP($C$3, 'District Grade Distribution'!$B$5:$N$20, 10, FALSE)),0)</f>
        <v>0</v>
      </c>
      <c r="U27" s="170" t="str">
        <f t="shared" si="2"/>
        <v/>
      </c>
      <c r="V27" s="42" t="str">
        <f t="shared" si="3"/>
        <v/>
      </c>
      <c r="W27" s="41" t="str">
        <f t="shared" si="4"/>
        <v/>
      </c>
      <c r="X27" s="247">
        <f>IF(AND($C$14&lt;&gt;"No Immature Blocks in Population",$E27&gt;0,COUNTIF('District Grade Distribution'!$B$24:$C$36,$D27)&gt;0),VLOOKUP($C$3,'District Grade Distribution'!$B$5:$N$20,11,FALSE),0)</f>
        <v>0</v>
      </c>
      <c r="Y27" s="170" t="str">
        <f t="shared" si="5"/>
        <v/>
      </c>
      <c r="Z27" s="42" t="str">
        <f t="shared" si="6"/>
        <v/>
      </c>
      <c r="AA27" s="41" t="str">
        <f t="shared" si="16"/>
        <v/>
      </c>
    </row>
    <row r="28" spans="3:27" ht="15" thickBot="1" x14ac:dyDescent="0.35">
      <c r="D28" s="179" t="str">
        <f>IF($C$10="No Immature Blocks in Population","", IF('Cutblock Information'!R14="","",'Cutblock Information'!R14))</f>
        <v/>
      </c>
      <c r="E28" s="185" t="str">
        <f>IF($C$10="No Immature Blocks in Population","", IF('Cutblock Information'!S14="","",'Cutblock Information'!S14))</f>
        <v/>
      </c>
      <c r="F28" s="39" t="str">
        <f t="shared" si="0"/>
        <v/>
      </c>
      <c r="G28" s="158">
        <f>IF(AND($C$14&lt;&gt;"No Immature Blocks in Population",$E28&gt;0,COUNTIF('District Grade Distribution'!$C$24:$C$35,$D28)&gt;0),VLOOKUP($C$3,'District Grade Distribution'!$B$5:$N$20,8,FALSE),0)</f>
        <v>0</v>
      </c>
      <c r="H28" s="153" t="str">
        <f t="shared" si="17"/>
        <v/>
      </c>
      <c r="I28" s="171" t="str">
        <f t="shared" si="7"/>
        <v/>
      </c>
      <c r="J28" s="159" t="str">
        <f t="shared" si="8"/>
        <v/>
      </c>
      <c r="K28" s="153" t="str">
        <f t="shared" si="9"/>
        <v/>
      </c>
      <c r="L28" s="165">
        <f>IF(AND($C$14&lt;&gt;"No Immature Blocks In Population",$E28&gt;0,COUNTIF('District Grade Distribution'!$B$24:$B$31,$D28)&gt;0),VLOOKUP($C$3,'District Grade Distribution'!$B$5:$N$20,8,FALSE),0)</f>
        <v>0</v>
      </c>
      <c r="M28" s="160" t="str">
        <f t="shared" si="10"/>
        <v/>
      </c>
      <c r="N28" s="159" t="str">
        <f t="shared" si="11"/>
        <v/>
      </c>
      <c r="O28" s="159" t="str">
        <f t="shared" si="12"/>
        <v/>
      </c>
      <c r="P28" s="177">
        <f>IF(AND($C$14&lt;&gt;"No Immature Blocks in Population",$E28&gt;0,COUNTIF('District Grade Distribution'!$C$24:$C$35,$D28)&gt;0),VLOOKUP($C$3,'District Grade Distribution'!$B$5:$N$20,9,FALSE),0)</f>
        <v>0</v>
      </c>
      <c r="Q28" s="171" t="str">
        <f t="shared" si="13"/>
        <v/>
      </c>
      <c r="R28" s="159" t="str">
        <f t="shared" si="14"/>
        <v/>
      </c>
      <c r="S28" s="153" t="str">
        <f t="shared" si="15"/>
        <v/>
      </c>
      <c r="T28" s="242" cm="1">
        <f t="array" ref="T28">IFERROR(_xlfn.IFS(AND($C$14&lt;&gt;"No Immature Blocks in Population", $E28&gt;0, COUNTIF('District Grade Distribution'!$B$24:$B$36, $D28)&gt;0),VLOOKUP($C$3, 'District Grade Distribution'!$B$5:$N$20, 12, FALSE),AND($C$14&lt;&gt;"No Immature Blocks in Population", $E28&gt;0, COUNTIF('District Grade Distribution'!$C$24:$C$35, $D28)&gt;0),VLOOKUP($C$3, 'District Grade Distribution'!$B$5:$N$20, 10, FALSE)),0)</f>
        <v>0</v>
      </c>
      <c r="U28" s="240" t="str">
        <f t="shared" si="2"/>
        <v/>
      </c>
      <c r="V28" s="243" t="str">
        <f t="shared" si="3"/>
        <v/>
      </c>
      <c r="W28" s="178" t="str">
        <f t="shared" si="4"/>
        <v/>
      </c>
      <c r="X28" s="249">
        <f>IF(AND($C$14&lt;&gt;"No Immature Blocks in Population",$E28&gt;0,COUNTIF('District Grade Distribution'!$B$24:$C$36,$D28)&gt;0),VLOOKUP($C$3,'District Grade Distribution'!$B$5:$N$20,11,FALSE),0)</f>
        <v>0</v>
      </c>
      <c r="Y28" s="240" t="str">
        <f t="shared" si="5"/>
        <v/>
      </c>
      <c r="Z28" s="243" t="str">
        <f t="shared" si="6"/>
        <v/>
      </c>
      <c r="AA28" s="178" t="str">
        <f t="shared" si="16"/>
        <v/>
      </c>
    </row>
    <row r="29" spans="3:27" ht="15" thickBot="1" x14ac:dyDescent="0.35">
      <c r="D29" s="172" t="str">
        <f>IF($C$10="No Immature Blocks in Population","", IF('Cutblock Information'!R15="","",'Cutblock Information'!R15))</f>
        <v/>
      </c>
      <c r="E29" s="173" t="str">
        <f>IF($C$10="No Immature Blocks in Population","", IF('Cutblock Information'!S15="","",'Cutblock Information'!S15))</f>
        <v/>
      </c>
      <c r="F29" s="39" t="str">
        <f t="shared" si="0"/>
        <v/>
      </c>
      <c r="G29" s="40">
        <f>IF(AND($C$14&lt;&gt;"No Immature Blocks in Population",$E29&gt;0,COUNTIF('District Grade Distribution'!$C$24:$C$35,$D29)&gt;0),VLOOKUP($C$3,'District Grade Distribution'!$B$5:$N$20,8,FALSE),0)</f>
        <v>0</v>
      </c>
      <c r="H29" s="41" t="str">
        <f t="shared" si="17"/>
        <v/>
      </c>
      <c r="I29" s="170" t="str">
        <f t="shared" si="7"/>
        <v/>
      </c>
      <c r="J29" s="42" t="str">
        <f t="shared" si="8"/>
        <v/>
      </c>
      <c r="K29" s="41" t="str">
        <f t="shared" si="9"/>
        <v/>
      </c>
      <c r="L29" s="165">
        <f>IF(AND($C$14&lt;&gt;"No Immature Blocks In Population",$E29&gt;0,COUNTIF('District Grade Distribution'!$B$24:$B$31,$D29)&gt;0),VLOOKUP($C$3,'District Grade Distribution'!$B$5:$N$20,8,FALSE),0)</f>
        <v>0</v>
      </c>
      <c r="M29" s="161" t="str">
        <f t="shared" si="10"/>
        <v/>
      </c>
      <c r="N29" s="42" t="str">
        <f t="shared" si="11"/>
        <v/>
      </c>
      <c r="O29" s="42" t="str">
        <f t="shared" si="12"/>
        <v/>
      </c>
      <c r="P29" s="174">
        <f>IF(AND($C$14&lt;&gt;"No Immature Blocks in Population",$E29&gt;0,COUNTIF('District Grade Distribution'!$C$24:$C$35,$D29)&gt;0),VLOOKUP($C$3,'District Grade Distribution'!$B$5:$N$20,9,FALSE),0)</f>
        <v>0</v>
      </c>
      <c r="Q29" s="170" t="str">
        <f t="shared" si="13"/>
        <v/>
      </c>
      <c r="R29" s="42" t="str">
        <f t="shared" si="14"/>
        <v/>
      </c>
      <c r="S29" s="41" t="str">
        <f t="shared" si="15"/>
        <v/>
      </c>
      <c r="T29" s="166" cm="1">
        <f t="array" ref="T29">IFERROR(_xlfn.IFS(AND($C$14&lt;&gt;"No Immature Blocks in Population", $E29&gt;0, COUNTIF('District Grade Distribution'!$B$24:$B$36, $D29)&gt;0),VLOOKUP($C$3, 'District Grade Distribution'!$B$5:$N$20, 12, FALSE),AND($C$14&lt;&gt;"No Immature Blocks in Population", $E29&gt;0, COUNTIF('District Grade Distribution'!$C$24:$C$35, $D29)&gt;0),VLOOKUP($C$3, 'District Grade Distribution'!$B$5:$N$20, 10, FALSE)),0)</f>
        <v>0</v>
      </c>
      <c r="U29" s="170" t="str">
        <f t="shared" si="2"/>
        <v/>
      </c>
      <c r="V29" s="42" t="str">
        <f t="shared" si="3"/>
        <v/>
      </c>
      <c r="W29" s="41" t="str">
        <f t="shared" si="4"/>
        <v/>
      </c>
      <c r="X29" s="250">
        <f>IF(AND($C$14&lt;&gt;"No Immature Blocks in Population",$E29&gt;0,COUNTIF('District Grade Distribution'!$B$24:$C$36,$D29)&gt;0),VLOOKUP($C$3,'District Grade Distribution'!$B$5:$N$20,11,FALSE),0)</f>
        <v>0</v>
      </c>
      <c r="Y29" s="170" t="str">
        <f t="shared" si="5"/>
        <v/>
      </c>
      <c r="Z29" s="42" t="str">
        <f t="shared" si="6"/>
        <v/>
      </c>
      <c r="AA29" s="41" t="str">
        <f t="shared" si="16"/>
        <v/>
      </c>
    </row>
    <row r="30" spans="3:27" ht="15" thickBot="1" x14ac:dyDescent="0.35">
      <c r="D30" s="179" t="str">
        <f>IF($C$10="No Immature Blocks in Population","", IF('Cutblock Information'!R16="","",'Cutblock Information'!R16))</f>
        <v/>
      </c>
      <c r="E30" s="185" t="str">
        <f>IF($C$10="No Immature Blocks in Population","", IF('Cutblock Information'!S16="","",'Cutblock Information'!S16))</f>
        <v/>
      </c>
      <c r="F30" s="39" t="str">
        <f t="shared" si="0"/>
        <v/>
      </c>
      <c r="G30" s="158">
        <f>IF(AND($C$14&lt;&gt;"No Immature Blocks in Population",$E30&gt;0,COUNTIF('District Grade Distribution'!$C$24:$C$35,$D30)&gt;0),VLOOKUP($C$3,'District Grade Distribution'!$B$5:$N$20,8,FALSE),0)</f>
        <v>0</v>
      </c>
      <c r="H30" s="153" t="str">
        <f t="shared" si="17"/>
        <v/>
      </c>
      <c r="I30" s="171" t="str">
        <f t="shared" si="7"/>
        <v/>
      </c>
      <c r="J30" s="159" t="str">
        <f t="shared" si="8"/>
        <v/>
      </c>
      <c r="K30" s="153" t="str">
        <f t="shared" si="9"/>
        <v/>
      </c>
      <c r="L30" s="165">
        <f>IF(AND($C$14&lt;&gt;"No Immature Blocks In Population",$E30&gt;0,COUNTIF('District Grade Distribution'!$B$24:$B$31,$D30)&gt;0),VLOOKUP($C$3,'District Grade Distribution'!$B$5:$N$20,8,FALSE),0)</f>
        <v>0</v>
      </c>
      <c r="M30" s="160" t="str">
        <f t="shared" si="10"/>
        <v/>
      </c>
      <c r="N30" s="159" t="str">
        <f t="shared" si="11"/>
        <v/>
      </c>
      <c r="O30" s="159" t="str">
        <f t="shared" si="12"/>
        <v/>
      </c>
      <c r="P30" s="177">
        <f>IF(AND($C$14&lt;&gt;"No Immature Blocks in Population",$E30&gt;0,COUNTIF('District Grade Distribution'!$C$24:$C$35,$D30)&gt;0),VLOOKUP($C$3,'District Grade Distribution'!$B$5:$N$20,9,FALSE),0)</f>
        <v>0</v>
      </c>
      <c r="Q30" s="171" t="str">
        <f t="shared" si="13"/>
        <v/>
      </c>
      <c r="R30" s="159" t="str">
        <f t="shared" si="14"/>
        <v/>
      </c>
      <c r="S30" s="153" t="str">
        <f t="shared" si="15"/>
        <v/>
      </c>
      <c r="T30" s="242" cm="1">
        <f t="array" ref="T30">IFERROR(_xlfn.IFS(AND($C$14&lt;&gt;"No Immature Blocks in Population", $E30&gt;0, COUNTIF('District Grade Distribution'!$B$24:$B$36, $D30)&gt;0),VLOOKUP($C$3, 'District Grade Distribution'!$B$5:$N$20, 12, FALSE),AND($C$14&lt;&gt;"No Immature Blocks in Population", $E30&gt;0, COUNTIF('District Grade Distribution'!$C$24:$C$35, $D30)&gt;0),VLOOKUP($C$3, 'District Grade Distribution'!$B$5:$N$20, 10, FALSE)),0)</f>
        <v>0</v>
      </c>
      <c r="U30" s="240" t="str">
        <f t="shared" si="2"/>
        <v/>
      </c>
      <c r="V30" s="243" t="str">
        <f t="shared" si="3"/>
        <v/>
      </c>
      <c r="W30" s="178" t="str">
        <f t="shared" si="4"/>
        <v/>
      </c>
      <c r="X30" s="249">
        <f>IF(AND($C$14&lt;&gt;"No Immature Blocks in Population",$E30&gt;0,COUNTIF('District Grade Distribution'!$B$24:$C$36,$D30)&gt;0),VLOOKUP($C$3,'District Grade Distribution'!$B$5:$N$20,11,FALSE),0)</f>
        <v>0</v>
      </c>
      <c r="Y30" s="240" t="str">
        <f t="shared" si="5"/>
        <v/>
      </c>
      <c r="Z30" s="243" t="str">
        <f t="shared" si="6"/>
        <v/>
      </c>
      <c r="AA30" s="178" t="str">
        <f t="shared" si="16"/>
        <v/>
      </c>
    </row>
    <row r="31" spans="3:27" s="2" customFormat="1" ht="15" thickBot="1" x14ac:dyDescent="0.35">
      <c r="C31" s="38"/>
      <c r="D31" s="172" t="str">
        <f>IF($C$10="No Immature Blocks in Population","", IF('Cutblock Information'!R17="","",'Cutblock Information'!R17))</f>
        <v/>
      </c>
      <c r="E31" s="173" t="str">
        <f>IF($C$10="No Immature Blocks in Population","", IF('Cutblock Information'!S17="","",'Cutblock Information'!S17))</f>
        <v/>
      </c>
      <c r="F31" s="39" t="str">
        <f t="shared" si="0"/>
        <v/>
      </c>
      <c r="G31" s="40">
        <f>IF(AND($C$14&lt;&gt;"No Immature Blocks in Population",$E31&gt;0,COUNTIF('District Grade Distribution'!$C$24:$C$35,$D31)&gt;0),VLOOKUP($C$3,'District Grade Distribution'!$B$5:$N$20,8,FALSE),0)</f>
        <v>0</v>
      </c>
      <c r="H31" s="41" t="str">
        <f t="shared" si="17"/>
        <v/>
      </c>
      <c r="I31" s="170" t="str">
        <f t="shared" si="7"/>
        <v/>
      </c>
      <c r="J31" s="42" t="str">
        <f t="shared" si="8"/>
        <v/>
      </c>
      <c r="K31" s="41" t="str">
        <f t="shared" si="9"/>
        <v/>
      </c>
      <c r="L31" s="165">
        <f>IF(AND($C$14&lt;&gt;"No Immature Blocks In Population",$E31&gt;0,COUNTIF('District Grade Distribution'!$B$24:$B$31,$D31)&gt;0),VLOOKUP($C$3,'District Grade Distribution'!$B$5:$N$20,8,FALSE),0)</f>
        <v>0</v>
      </c>
      <c r="M31" s="161" t="str">
        <f t="shared" si="10"/>
        <v/>
      </c>
      <c r="N31" s="42" t="str">
        <f t="shared" si="11"/>
        <v/>
      </c>
      <c r="O31" s="42" t="str">
        <f t="shared" si="12"/>
        <v/>
      </c>
      <c r="P31" s="174">
        <f>IF(AND($C$14&lt;&gt;"No Immature Blocks in Population",$E31&gt;0,COUNTIF('District Grade Distribution'!$C$24:$C$35,$D31)&gt;0),VLOOKUP($C$3,'District Grade Distribution'!$B$5:$N$20,9,FALSE),0)</f>
        <v>0</v>
      </c>
      <c r="Q31" s="170" t="str">
        <f t="shared" si="13"/>
        <v/>
      </c>
      <c r="R31" s="42" t="str">
        <f t="shared" si="14"/>
        <v/>
      </c>
      <c r="S31" s="41" t="str">
        <f t="shared" si="15"/>
        <v/>
      </c>
      <c r="T31" s="166" cm="1">
        <f t="array" ref="T31">IFERROR(_xlfn.IFS(AND($C$14&lt;&gt;"No Immature Blocks in Population", $E31&gt;0, COUNTIF('District Grade Distribution'!$B$24:$B$36, $D31)&gt;0),VLOOKUP($C$3, 'District Grade Distribution'!$B$5:$N$20, 12, FALSE),AND($C$14&lt;&gt;"No Immature Blocks in Population", $E31&gt;0, COUNTIF('District Grade Distribution'!$C$24:$C$35, $D31)&gt;0),VLOOKUP($C$3, 'District Grade Distribution'!$B$5:$N$20, 10, FALSE)),0)</f>
        <v>0</v>
      </c>
      <c r="U31" s="170" t="str">
        <f t="shared" si="2"/>
        <v/>
      </c>
      <c r="V31" s="42" t="str">
        <f t="shared" si="3"/>
        <v/>
      </c>
      <c r="W31" s="41" t="str">
        <f t="shared" si="4"/>
        <v/>
      </c>
      <c r="X31" s="250">
        <f>IF(AND($C$14&lt;&gt;"No Immature Blocks in Population",$E31&gt;0,COUNTIF('District Grade Distribution'!$B$24:$C$36,$D31)&gt;0),VLOOKUP($C$3,'District Grade Distribution'!$B$5:$N$20,11,FALSE),0)</f>
        <v>0</v>
      </c>
      <c r="Y31" s="170" t="str">
        <f t="shared" si="5"/>
        <v/>
      </c>
      <c r="Z31" s="42" t="str">
        <f t="shared" si="6"/>
        <v/>
      </c>
      <c r="AA31" s="41" t="str">
        <f t="shared" si="16"/>
        <v/>
      </c>
    </row>
    <row r="32" spans="3:27" ht="15" thickBot="1" x14ac:dyDescent="0.35">
      <c r="D32" s="179" t="str">
        <f>IF($C$10="No Immature Blocks in Population","", IF('Cutblock Information'!R18="","",'Cutblock Information'!R18))</f>
        <v/>
      </c>
      <c r="E32" s="185" t="str">
        <f>IF($C$10="No Immature Blocks in Population","", IF('Cutblock Information'!S18="","",'Cutblock Information'!S18))</f>
        <v/>
      </c>
      <c r="F32" s="39" t="str">
        <f t="shared" si="0"/>
        <v/>
      </c>
      <c r="G32" s="158">
        <f>IF(AND($C$14&lt;&gt;"No Immature Blocks in Population",$E32&gt;0,COUNTIF('District Grade Distribution'!$C$24:$C$35,$D32)&gt;0),VLOOKUP($C$3,'District Grade Distribution'!$B$5:$N$20,8,FALSE),0)</f>
        <v>0</v>
      </c>
      <c r="H32" s="153" t="str">
        <f t="shared" si="17"/>
        <v/>
      </c>
      <c r="I32" s="171" t="str">
        <f t="shared" si="7"/>
        <v/>
      </c>
      <c r="J32" s="159" t="str">
        <f t="shared" si="8"/>
        <v/>
      </c>
      <c r="K32" s="153" t="str">
        <f t="shared" si="9"/>
        <v/>
      </c>
      <c r="L32" s="165">
        <f>IF(AND($C$14&lt;&gt;"No Immature Blocks In Population",$E32&gt;0,COUNTIF('District Grade Distribution'!$B$24:$B$31,$D32)&gt;0),VLOOKUP($C$3,'District Grade Distribution'!$B$5:$N$20,8,FALSE),0)</f>
        <v>0</v>
      </c>
      <c r="M32" s="160" t="str">
        <f t="shared" si="10"/>
        <v/>
      </c>
      <c r="N32" s="159" t="str">
        <f t="shared" si="11"/>
        <v/>
      </c>
      <c r="O32" s="159" t="str">
        <f t="shared" si="12"/>
        <v/>
      </c>
      <c r="P32" s="177">
        <f>IF(AND($C$14&lt;&gt;"No Immature Blocks in Population",$E32&gt;0,COUNTIF('District Grade Distribution'!$C$24:$C$35,$D32)&gt;0),VLOOKUP($C$3,'District Grade Distribution'!$B$5:$N$20,9,FALSE),0)</f>
        <v>0</v>
      </c>
      <c r="Q32" s="171" t="str">
        <f t="shared" si="13"/>
        <v/>
      </c>
      <c r="R32" s="159" t="str">
        <f t="shared" si="14"/>
        <v/>
      </c>
      <c r="S32" s="153" t="str">
        <f t="shared" si="15"/>
        <v/>
      </c>
      <c r="T32" s="242" cm="1">
        <f t="array" ref="T32">IFERROR(_xlfn.IFS(AND($C$14&lt;&gt;"No Immature Blocks in Population", $E32&gt;0, COUNTIF('District Grade Distribution'!$B$24:$B$36, $D32)&gt;0),VLOOKUP($C$3, 'District Grade Distribution'!$B$5:$N$20, 12, FALSE),AND($C$14&lt;&gt;"No Immature Blocks in Population", $E32&gt;0, COUNTIF('District Grade Distribution'!$C$24:$C$35, $D32)&gt;0),VLOOKUP($C$3, 'District Grade Distribution'!$B$5:$N$20, 10, FALSE)),0)</f>
        <v>0</v>
      </c>
      <c r="U32" s="240" t="str">
        <f t="shared" si="2"/>
        <v/>
      </c>
      <c r="V32" s="243" t="str">
        <f t="shared" si="3"/>
        <v/>
      </c>
      <c r="W32" s="178" t="str">
        <f t="shared" si="4"/>
        <v/>
      </c>
      <c r="X32" s="249">
        <f>IF(AND($C$14&lt;&gt;"No Immature Blocks in Population",$E32&gt;0,COUNTIF('District Grade Distribution'!$B$24:$C$36,$D32)&gt;0),VLOOKUP($C$3,'District Grade Distribution'!$B$5:$N$20,11,FALSE),0)</f>
        <v>0</v>
      </c>
      <c r="Y32" s="240" t="str">
        <f t="shared" si="5"/>
        <v/>
      </c>
      <c r="Z32" s="243" t="str">
        <f t="shared" si="6"/>
        <v/>
      </c>
      <c r="AA32" s="178" t="str">
        <f t="shared" si="16"/>
        <v/>
      </c>
    </row>
    <row r="33" spans="4:27" ht="15" thickBot="1" x14ac:dyDescent="0.35">
      <c r="D33" s="172" t="str">
        <f>IF($C$10="No Immature Blocks in Population","", IF('Cutblock Information'!R19="","",'Cutblock Information'!R19))</f>
        <v/>
      </c>
      <c r="E33" s="173" t="str">
        <f>IF($C$10="No Immature Blocks in Population","", IF('Cutblock Information'!S19="","",'Cutblock Information'!S19))</f>
        <v/>
      </c>
      <c r="F33" s="39" t="str">
        <f t="shared" si="0"/>
        <v/>
      </c>
      <c r="G33" s="40">
        <f>IF(AND($C$14&lt;&gt;"No Immature Blocks in Population",$E33&gt;0,COUNTIF('District Grade Distribution'!$C$24:$C$35,$D33)&gt;0),VLOOKUP($C$3,'District Grade Distribution'!$B$5:$N$20,8,FALSE),0)</f>
        <v>0</v>
      </c>
      <c r="H33" s="41" t="str">
        <f t="shared" si="17"/>
        <v/>
      </c>
      <c r="I33" s="170" t="str">
        <f t="shared" si="7"/>
        <v/>
      </c>
      <c r="J33" s="42" t="str">
        <f t="shared" si="8"/>
        <v/>
      </c>
      <c r="K33" s="41" t="str">
        <f t="shared" si="9"/>
        <v/>
      </c>
      <c r="L33" s="165">
        <f>IF(AND($C$14&lt;&gt;"No Immature Blocks In Population",$E33&gt;0,COUNTIF('District Grade Distribution'!$B$24:$B$31,$D33)&gt;0),VLOOKUP($C$3,'District Grade Distribution'!$B$5:$N$20,8,FALSE),0)</f>
        <v>0</v>
      </c>
      <c r="M33" s="161" t="str">
        <f t="shared" si="10"/>
        <v/>
      </c>
      <c r="N33" s="42" t="str">
        <f t="shared" si="11"/>
        <v/>
      </c>
      <c r="O33" s="42" t="str">
        <f t="shared" si="12"/>
        <v/>
      </c>
      <c r="P33" s="174">
        <f>IF(AND($C$14&lt;&gt;"No Immature Blocks in Population",$E33&gt;0,COUNTIF('District Grade Distribution'!$C$24:$C$35,$D33)&gt;0),VLOOKUP($C$3,'District Grade Distribution'!$B$5:$N$20,9,FALSE),0)</f>
        <v>0</v>
      </c>
      <c r="Q33" s="170" t="str">
        <f t="shared" si="13"/>
        <v/>
      </c>
      <c r="R33" s="42" t="str">
        <f t="shared" si="14"/>
        <v/>
      </c>
      <c r="S33" s="41" t="str">
        <f t="shared" si="15"/>
        <v/>
      </c>
      <c r="T33" s="166" cm="1">
        <f t="array" ref="T33">IFERROR(_xlfn.IFS(AND($C$14&lt;&gt;"No Immature Blocks in Population", $E33&gt;0, COUNTIF('District Grade Distribution'!$B$24:$B$36, $D33)&gt;0),VLOOKUP($C$3, 'District Grade Distribution'!$B$5:$N$20, 12, FALSE),AND($C$14&lt;&gt;"No Immature Blocks in Population", $E33&gt;0, COUNTIF('District Grade Distribution'!$C$24:$C$35, $D33)&gt;0),VLOOKUP($C$3, 'District Grade Distribution'!$B$5:$N$20, 10, FALSE)),0)</f>
        <v>0</v>
      </c>
      <c r="U33" s="170" t="str">
        <f t="shared" si="2"/>
        <v/>
      </c>
      <c r="V33" s="42" t="str">
        <f t="shared" si="3"/>
        <v/>
      </c>
      <c r="W33" s="41" t="str">
        <f t="shared" si="4"/>
        <v/>
      </c>
      <c r="X33" s="250">
        <f>IF(AND($C$14&lt;&gt;"No Immature Blocks in Population",$E33&gt;0,COUNTIF('District Grade Distribution'!$B$24:$C$36,$D33)&gt;0),VLOOKUP($C$3,'District Grade Distribution'!$B$5:$N$20,11,FALSE),0)</f>
        <v>0</v>
      </c>
      <c r="Y33" s="170" t="str">
        <f t="shared" si="5"/>
        <v/>
      </c>
      <c r="Z33" s="42" t="str">
        <f t="shared" si="6"/>
        <v/>
      </c>
      <c r="AA33" s="41" t="str">
        <f t="shared" si="16"/>
        <v/>
      </c>
    </row>
    <row r="34" spans="4:27" ht="15" thickBot="1" x14ac:dyDescent="0.35">
      <c r="D34" s="230" t="str">
        <f>IF($C$10="No Immature Blocks in Population","", IF('Cutblock Information'!R20="","",'Cutblock Information'!R20))</f>
        <v/>
      </c>
      <c r="E34" s="185" t="str">
        <f>IF($C$10="No Immature Blocks in Population","", IF('Cutblock Information'!S20="","",'Cutblock Information'!S20))</f>
        <v/>
      </c>
      <c r="F34" s="39" t="str">
        <f t="shared" si="0"/>
        <v/>
      </c>
      <c r="G34" s="158">
        <f>IF(AND($C$14&lt;&gt;"No Immature Blocks in Population",$E34&gt;0,COUNTIF('District Grade Distribution'!$C$24:$C$35,$D34)&gt;0),VLOOKUP($C$3,'District Grade Distribution'!$B$5:$N$20,8,FALSE),0)</f>
        <v>0</v>
      </c>
      <c r="H34" s="153" t="str">
        <f t="shared" si="17"/>
        <v/>
      </c>
      <c r="I34" s="171" t="str">
        <f t="shared" si="7"/>
        <v/>
      </c>
      <c r="J34" s="159" t="str">
        <f t="shared" si="8"/>
        <v/>
      </c>
      <c r="K34" s="153" t="str">
        <f t="shared" si="9"/>
        <v/>
      </c>
      <c r="L34" s="165">
        <f>IF(AND($C$14&lt;&gt;"No Immature Blocks In Population",$E34&gt;0,COUNTIF('District Grade Distribution'!$B$24:$B$31,$D34)&gt;0),VLOOKUP($C$3,'District Grade Distribution'!$B$5:$N$20,8,FALSE),0)</f>
        <v>0</v>
      </c>
      <c r="M34" s="160" t="str">
        <f t="shared" si="10"/>
        <v/>
      </c>
      <c r="N34" s="159" t="str">
        <f t="shared" si="11"/>
        <v/>
      </c>
      <c r="O34" s="159" t="str">
        <f t="shared" si="12"/>
        <v/>
      </c>
      <c r="P34" s="177">
        <f>IF(AND($C$14&lt;&gt;"No Immature Blocks in Population",$E34&gt;0,COUNTIF('District Grade Distribution'!$C$24:$C$35,$D34)&gt;0),VLOOKUP($C$3,'District Grade Distribution'!$B$5:$N$20,9,FALSE),0)</f>
        <v>0</v>
      </c>
      <c r="Q34" s="171" t="str">
        <f t="shared" si="13"/>
        <v/>
      </c>
      <c r="R34" s="159" t="str">
        <f t="shared" si="14"/>
        <v/>
      </c>
      <c r="S34" s="153" t="str">
        <f t="shared" si="15"/>
        <v/>
      </c>
      <c r="T34" s="242" cm="1">
        <f t="array" ref="T34">IFERROR(_xlfn.IFS(AND($C$14&lt;&gt;"No Immature Blocks in Population", $E34&gt;0, COUNTIF('District Grade Distribution'!$B$24:$B$36, $D34)&gt;0),VLOOKUP($C$3, 'District Grade Distribution'!$B$5:$N$20, 12, FALSE),AND($C$14&lt;&gt;"No Immature Blocks in Population", $E34&gt;0, COUNTIF('District Grade Distribution'!$C$24:$C$35, $D34)&gt;0),VLOOKUP($C$3, 'District Grade Distribution'!$B$5:$N$20, 10, FALSE)),0)</f>
        <v>0</v>
      </c>
      <c r="U34" s="240" t="str">
        <f t="shared" si="2"/>
        <v/>
      </c>
      <c r="V34" s="243" t="str">
        <f t="shared" si="3"/>
        <v/>
      </c>
      <c r="W34" s="178" t="str">
        <f t="shared" si="4"/>
        <v/>
      </c>
      <c r="X34" s="249">
        <f>IF(AND($C$14&lt;&gt;"No Immature Blocks in Population",$E34&gt;0,COUNTIF('District Grade Distribution'!$B$24:$C$36,$D34)&gt;0),VLOOKUP($C$3,'District Grade Distribution'!$B$5:$N$20,11,FALSE),0)</f>
        <v>0</v>
      </c>
      <c r="Y34" s="240" t="str">
        <f t="shared" si="5"/>
        <v/>
      </c>
      <c r="Z34" s="243" t="str">
        <f t="shared" si="6"/>
        <v/>
      </c>
      <c r="AA34" s="178" t="str">
        <f t="shared" si="16"/>
        <v/>
      </c>
    </row>
    <row r="35" spans="4:27" ht="15" thickBot="1" x14ac:dyDescent="0.35">
      <c r="D35" s="228" t="str">
        <f>IF($C$10="No Immature Blocks in Population","", IF('Cutblock Information'!R21="","",'Cutblock Information'!R21))</f>
        <v/>
      </c>
      <c r="E35" s="229" t="str">
        <f>IF($C$10="No Immature Blocks in Population","", IF('Cutblock Information'!S21="","",'Cutblock Information'!S21))</f>
        <v/>
      </c>
      <c r="F35" s="231" t="str">
        <f t="shared" si="0"/>
        <v/>
      </c>
      <c r="G35" s="232">
        <f>IF(AND($C$14&lt;&gt;"No Immature Blocks in Population",$E35&gt;0,COUNTIF('District Grade Distribution'!$C$24:$C$35,$D35)&gt;0),VLOOKUP($C$3,'District Grade Distribution'!$B$5:$N$20,8,FALSE),0)</f>
        <v>0</v>
      </c>
      <c r="H35" s="233" t="str">
        <f t="shared" si="17"/>
        <v/>
      </c>
      <c r="I35" s="234">
        <f>SUM(I20:I34)</f>
        <v>0</v>
      </c>
      <c r="J35" s="112" t="str">
        <f>IF(OR(I35="",I35=0),"","W")</f>
        <v/>
      </c>
      <c r="K35" s="233" t="str">
        <f t="shared" si="9"/>
        <v/>
      </c>
      <c r="L35" s="165">
        <f>IF(AND($C$14&lt;&gt;"No Immature Blocks In Population",$E35&gt;0,COUNTIF('District Grade Distribution'!$B$24:$B$31,$D35)&gt;0),VLOOKUP($C$3,'District Grade Distribution'!$B$5:$N$20,8,FALSE),0)</f>
        <v>0</v>
      </c>
      <c r="M35" s="234">
        <f>SUM(M20:M34)</f>
        <v>0</v>
      </c>
      <c r="N35" s="112" t="str">
        <f>IF(OR(M35="",M35=0),"","W")</f>
        <v/>
      </c>
      <c r="O35" s="112" t="str">
        <f t="shared" si="12"/>
        <v/>
      </c>
      <c r="P35" s="235">
        <f>IF(AND($C$14&lt;&gt;"No Immature Blocks in Population",$E35&gt;0,COUNTIF('District Grade Distribution'!$C$24:$C$35,$D35)&gt;0),VLOOKUP($C$3,'District Grade Distribution'!$B$5:$N$20,9,FALSE),0)</f>
        <v>0</v>
      </c>
      <c r="Q35" s="234">
        <f>SUM(Q20:Q34)</f>
        <v>0</v>
      </c>
      <c r="R35" s="112" t="str">
        <f>IF(OR(Q35="",Q35=0),"","W")</f>
        <v/>
      </c>
      <c r="S35" s="233" t="str">
        <f t="shared" si="15"/>
        <v/>
      </c>
      <c r="T35" s="236" cm="1">
        <f t="array" ref="T35">IFERROR(_xlfn.IFS(AND($C$14&lt;&gt;"No Immature Blocks in Population", $E35&gt;0, COUNTIF('District Grade Distribution'!$B$24:$B$36, $D35)&gt;0),VLOOKUP($C$3, 'District Grade Distribution'!$B$5:$N$20, 12, FALSE),AND($C$14&lt;&gt;"No Immature Blocks in Population", $E35&gt;0, COUNTIF('District Grade Distribution'!$C$24:$C$35, $D35)&gt;0),VLOOKUP($C$3, 'District Grade Distribution'!$B$5:$N$20, 10, FALSE)),0)</f>
        <v>0</v>
      </c>
      <c r="U35" s="234">
        <f>SUM(U20:U34)</f>
        <v>0</v>
      </c>
      <c r="V35" s="112" t="str">
        <f>IF(OR(U35="",U35=0),"","W")</f>
        <v/>
      </c>
      <c r="W35" s="233" t="str">
        <f t="shared" si="4"/>
        <v/>
      </c>
      <c r="X35" s="251">
        <f>IF(AND($C$14&lt;&gt;"No Immature Blocks in Population",$E35&gt;0,COUNTIF('District Grade Distribution'!$B$24:$C$36,$D35)&gt;0),VLOOKUP($C$3,'District Grade Distribution'!$B$5:$N$20,11,FALSE),0)</f>
        <v>0</v>
      </c>
      <c r="Y35" s="234">
        <f>SUM(Y20:Y34)</f>
        <v>0</v>
      </c>
      <c r="Z35" s="112" t="str">
        <f>IF(OR(Y35="",Y35=0),"","W")</f>
        <v/>
      </c>
      <c r="AA35" s="233" t="str">
        <f t="shared" si="16"/>
        <v/>
      </c>
    </row>
  </sheetData>
  <sheetProtection algorithmName="SHA-512" hashValue="JTvHhJIB+m6NdifFPvrHnkUwodLrat/xqL9AGVkTEOVi6nSmdv2H7sGjMsQ8zKXB0Gs2Jty43x4QIrl6WpH7Kg==" saltValue="wzGGkYkEFoddHesdUg9jZA==" spinCount="100000" sheet="1" objects="1" scenarios="1"/>
  <mergeCells count="22">
    <mergeCell ref="I18:K18"/>
    <mergeCell ref="U18:W18"/>
    <mergeCell ref="Y18:AA18"/>
    <mergeCell ref="C16:E16"/>
    <mergeCell ref="C12:E12"/>
    <mergeCell ref="C15:E15"/>
    <mergeCell ref="C13:E13"/>
    <mergeCell ref="C14:E14"/>
    <mergeCell ref="I17:AA17"/>
    <mergeCell ref="Q18:S18"/>
    <mergeCell ref="M18:O18"/>
    <mergeCell ref="B1:E1"/>
    <mergeCell ref="C3:E3"/>
    <mergeCell ref="C4:E4"/>
    <mergeCell ref="C5:E5"/>
    <mergeCell ref="B2:E2"/>
    <mergeCell ref="C8:E8"/>
    <mergeCell ref="C6:E6"/>
    <mergeCell ref="C10:E10"/>
    <mergeCell ref="C11:E11"/>
    <mergeCell ref="C9:E9"/>
    <mergeCell ref="C7:E7"/>
  </mergeCells>
  <dataValidations count="1">
    <dataValidation type="list" allowBlank="1" showInputMessage="1" showErrorMessage="1" sqref="F11" xr:uid="{00000000-0002-0000-0500-000000000000}">
      <formula1>"4, 10, 20"</formula1>
    </dataValidation>
  </dataValidations>
  <pageMargins left="0.7" right="0.7" top="0.75" bottom="0.75" header="0.3" footer="0.3"/>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79998168889431442"/>
  </sheetPr>
  <dimension ref="B1:AA36"/>
  <sheetViews>
    <sheetView zoomScale="80" zoomScaleNormal="80" workbookViewId="0">
      <selection activeCell="C14" sqref="C14:E14"/>
    </sheetView>
  </sheetViews>
  <sheetFormatPr defaultRowHeight="14.4" x14ac:dyDescent="0.3"/>
  <cols>
    <col min="1" max="1" width="8.88671875" style="1"/>
    <col min="2" max="2" width="50.88671875" style="1" customWidth="1"/>
    <col min="3" max="5" width="15.77734375" style="1" customWidth="1"/>
    <col min="6" max="7" width="15.77734375" style="27" hidden="1" customWidth="1"/>
    <col min="8" max="8" width="17.21875" style="1" customWidth="1"/>
    <col min="9" max="9" width="19.109375" style="1" customWidth="1"/>
    <col min="10" max="11" width="15.77734375" style="1" customWidth="1"/>
    <col min="12" max="12" width="15.77734375" style="27" hidden="1" customWidth="1"/>
    <col min="13" max="15" width="15.77734375" style="1" customWidth="1"/>
    <col min="16" max="16" width="15.77734375" style="27" hidden="1" customWidth="1"/>
    <col min="17" max="19" width="15.77734375" style="1" customWidth="1"/>
    <col min="20" max="20" width="15.77734375" style="27" hidden="1" customWidth="1"/>
    <col min="21" max="23" width="15.77734375" style="1" customWidth="1"/>
    <col min="24" max="24" width="15.77734375" style="27" hidden="1" customWidth="1"/>
    <col min="25" max="27" width="15.77734375" style="1" customWidth="1"/>
    <col min="28" max="16384" width="8.88671875" style="1"/>
  </cols>
  <sheetData>
    <row r="1" spans="2:24" ht="18.600000000000001" thickBot="1" x14ac:dyDescent="0.4">
      <c r="B1" s="329" t="s">
        <v>39</v>
      </c>
      <c r="C1" s="330"/>
      <c r="D1" s="330"/>
      <c r="E1" s="331"/>
      <c r="F1" s="24" t="s">
        <v>17</v>
      </c>
      <c r="G1" s="24" t="s">
        <v>17</v>
      </c>
      <c r="I1" s="45"/>
      <c r="J1" s="45"/>
      <c r="K1" s="45"/>
      <c r="L1" s="149" t="s">
        <v>17</v>
      </c>
      <c r="M1" s="45"/>
      <c r="N1" s="45"/>
      <c r="O1" s="45"/>
      <c r="P1" s="149" t="s">
        <v>17</v>
      </c>
      <c r="Q1" s="45"/>
      <c r="R1" s="45"/>
      <c r="S1" s="45"/>
      <c r="T1" s="24" t="s">
        <v>17</v>
      </c>
      <c r="U1" s="45"/>
      <c r="V1" s="45"/>
      <c r="X1" s="24" t="s">
        <v>17</v>
      </c>
    </row>
    <row r="2" spans="2:24" ht="37.200000000000003" customHeight="1" x14ac:dyDescent="0.35">
      <c r="B2" s="343" t="s">
        <v>192</v>
      </c>
      <c r="C2" s="344"/>
      <c r="D2" s="344"/>
      <c r="E2" s="345"/>
      <c r="F2" s="25"/>
      <c r="G2" s="26"/>
      <c r="I2" s="45"/>
      <c r="J2" s="45"/>
      <c r="K2" s="45"/>
      <c r="L2" s="149"/>
      <c r="M2" s="45"/>
      <c r="N2" s="45"/>
      <c r="O2" s="45"/>
      <c r="P2" s="149"/>
      <c r="Q2" s="45"/>
      <c r="R2" s="45"/>
      <c r="S2" s="45"/>
      <c r="U2" s="45"/>
      <c r="V2" s="45"/>
    </row>
    <row r="3" spans="2:24" ht="14.4" customHeight="1" x14ac:dyDescent="0.3">
      <c r="B3" s="28" t="s">
        <v>4</v>
      </c>
      <c r="C3" s="333">
        <f>'SWS Summary'!C5</f>
        <v>0</v>
      </c>
      <c r="D3" s="334"/>
      <c r="E3" s="335"/>
      <c r="F3" s="29"/>
      <c r="G3" s="30"/>
      <c r="I3" s="2"/>
      <c r="J3" s="46"/>
      <c r="K3" s="46"/>
      <c r="L3" s="150"/>
      <c r="M3" s="46"/>
      <c r="N3" s="46"/>
      <c r="O3" s="46"/>
      <c r="P3" s="150"/>
      <c r="Q3" s="46"/>
      <c r="R3" s="46"/>
      <c r="S3" s="46"/>
      <c r="U3" s="46"/>
      <c r="V3" s="46"/>
    </row>
    <row r="4" spans="2:24" ht="14.4" customHeight="1" x14ac:dyDescent="0.3">
      <c r="B4" s="28" t="s">
        <v>2</v>
      </c>
      <c r="C4" s="333">
        <f>'SWS Summary'!C6</f>
        <v>0</v>
      </c>
      <c r="D4" s="334"/>
      <c r="E4" s="335"/>
      <c r="F4" s="29"/>
      <c r="G4" s="30"/>
      <c r="I4" s="43"/>
      <c r="J4" s="44"/>
      <c r="K4" s="44"/>
      <c r="L4" s="148"/>
      <c r="M4" s="44"/>
      <c r="N4" s="44"/>
      <c r="O4" s="44"/>
      <c r="P4" s="148"/>
      <c r="Q4" s="44"/>
      <c r="R4" s="44"/>
      <c r="S4" s="44"/>
      <c r="U4" s="44"/>
      <c r="V4" s="44"/>
    </row>
    <row r="5" spans="2:24" x14ac:dyDescent="0.3">
      <c r="B5" s="28" t="s">
        <v>3</v>
      </c>
      <c r="C5" s="333">
        <f>'SWS Summary'!C7</f>
        <v>0</v>
      </c>
      <c r="D5" s="334"/>
      <c r="E5" s="335"/>
      <c r="F5" s="29"/>
      <c r="G5" s="30"/>
      <c r="I5" s="43"/>
      <c r="J5" s="44"/>
      <c r="K5" s="44"/>
      <c r="L5" s="148"/>
      <c r="M5" s="44"/>
      <c r="N5" s="44"/>
      <c r="O5" s="44"/>
      <c r="P5" s="148"/>
      <c r="Q5" s="44"/>
      <c r="R5" s="44"/>
      <c r="S5" s="44"/>
      <c r="U5" s="44"/>
      <c r="V5" s="44"/>
    </row>
    <row r="6" spans="2:24" x14ac:dyDescent="0.3">
      <c r="B6" s="28" t="s">
        <v>66</v>
      </c>
      <c r="C6" s="333">
        <f>'SWS Summary'!C12</f>
        <v>0</v>
      </c>
      <c r="D6" s="334"/>
      <c r="E6" s="335"/>
      <c r="F6" s="29"/>
      <c r="G6" s="30"/>
      <c r="I6" s="43"/>
      <c r="J6" s="44"/>
      <c r="K6" s="44"/>
      <c r="L6" s="148"/>
      <c r="M6" s="44"/>
      <c r="N6" s="44"/>
      <c r="O6" s="44"/>
      <c r="P6" s="148"/>
      <c r="Q6" s="44"/>
      <c r="R6" s="44"/>
      <c r="S6" s="44"/>
      <c r="U6" s="44"/>
      <c r="V6" s="44"/>
    </row>
    <row r="7" spans="2:24" x14ac:dyDescent="0.3">
      <c r="B7" s="28" t="s">
        <v>0</v>
      </c>
      <c r="C7" s="333">
        <f>'SWS Summary'!C8</f>
        <v>0</v>
      </c>
      <c r="D7" s="334"/>
      <c r="E7" s="335"/>
      <c r="F7" s="29"/>
      <c r="G7" s="30"/>
      <c r="I7" s="43"/>
      <c r="J7" s="44"/>
      <c r="K7" s="44"/>
      <c r="L7" s="148"/>
      <c r="M7" s="44"/>
      <c r="N7" s="44"/>
      <c r="O7" s="44"/>
      <c r="P7" s="148"/>
      <c r="Q7" s="44"/>
      <c r="R7" s="44"/>
      <c r="S7" s="44"/>
      <c r="U7" s="44"/>
      <c r="V7" s="44"/>
    </row>
    <row r="8" spans="2:24" x14ac:dyDescent="0.3">
      <c r="B8" s="28" t="s">
        <v>1</v>
      </c>
      <c r="C8" s="333">
        <f>'SWS Summary'!C9</f>
        <v>0</v>
      </c>
      <c r="D8" s="334"/>
      <c r="E8" s="335"/>
      <c r="F8" s="29"/>
      <c r="G8" s="30"/>
      <c r="I8" s="80"/>
      <c r="J8" s="44"/>
      <c r="K8" s="44"/>
      <c r="L8" s="148"/>
      <c r="M8" s="44"/>
      <c r="N8" s="44"/>
      <c r="O8" s="44"/>
      <c r="P8" s="148"/>
      <c r="Q8" s="44"/>
      <c r="R8" s="44"/>
      <c r="S8" s="44"/>
      <c r="U8" s="44"/>
      <c r="V8" s="44"/>
    </row>
    <row r="9" spans="2:24" x14ac:dyDescent="0.3">
      <c r="B9" s="28" t="s">
        <v>68</v>
      </c>
      <c r="C9" s="342">
        <f>'SWS Summary'!C10</f>
        <v>0</v>
      </c>
      <c r="D9" s="334"/>
      <c r="E9" s="335"/>
      <c r="F9" s="29"/>
      <c r="G9" s="30"/>
      <c r="I9" s="43"/>
      <c r="J9" s="44"/>
      <c r="K9" s="44"/>
      <c r="L9" s="148"/>
      <c r="M9" s="44"/>
      <c r="N9" s="44"/>
      <c r="O9" s="44"/>
      <c r="P9" s="148"/>
      <c r="Q9" s="44"/>
      <c r="R9" s="44"/>
      <c r="S9" s="44"/>
      <c r="U9" s="44"/>
      <c r="V9" s="44"/>
    </row>
    <row r="10" spans="2:24" x14ac:dyDescent="0.3">
      <c r="B10" s="31" t="s">
        <v>166</v>
      </c>
      <c r="C10" s="336" t="str" cm="1">
        <f t="array" ref="C10">IFERROR(INDEX('Cutblock Information'!B6:B40,MATCH(TRUE,'Benchmark Volumes'!O6:O40&gt;0,0)),"No Mature Blocks in Population")</f>
        <v>No Mature Blocks in Population</v>
      </c>
      <c r="D10" s="337"/>
      <c r="E10" s="338"/>
      <c r="F10" s="29"/>
      <c r="G10" s="30"/>
      <c r="I10" s="80"/>
      <c r="J10" s="44"/>
      <c r="K10" s="44"/>
      <c r="L10" s="148"/>
      <c r="M10" s="44"/>
      <c r="N10" s="44"/>
      <c r="O10" s="44"/>
      <c r="P10" s="148"/>
      <c r="Q10" s="44"/>
      <c r="R10" s="44"/>
      <c r="S10" s="44"/>
      <c r="U10" s="44"/>
      <c r="V10" s="44"/>
    </row>
    <row r="11" spans="2:24" ht="16.2" x14ac:dyDescent="0.3">
      <c r="B11" s="31" t="s">
        <v>180</v>
      </c>
      <c r="C11" s="339" t="e">
        <f>VLOOKUP('Mature WAA Submission'!C10, 'Cutblock Information'!B6:H40, 7, FALSE)</f>
        <v>#N/A</v>
      </c>
      <c r="D11" s="340"/>
      <c r="E11" s="341"/>
      <c r="F11" s="29"/>
      <c r="G11" s="30"/>
      <c r="I11" s="43"/>
      <c r="J11" s="44"/>
      <c r="K11" s="44"/>
      <c r="L11" s="148"/>
      <c r="M11" s="44"/>
      <c r="N11" s="44"/>
      <c r="O11" s="44"/>
      <c r="P11" s="148"/>
      <c r="Q11" s="44"/>
      <c r="R11" s="44"/>
      <c r="S11" s="44"/>
      <c r="U11" s="44"/>
      <c r="V11" s="44"/>
    </row>
    <row r="12" spans="2:24" x14ac:dyDescent="0.3">
      <c r="B12" s="31" t="s">
        <v>181</v>
      </c>
      <c r="C12" s="336" t="str">
        <f>IF(C10="No Mature Blocks in Population",    "No Mature Blocks in Population",    VLOOKUP(C10, 'Cutblock Information'!B6:P40, 11, FALSE))</f>
        <v>No Mature Blocks in Population</v>
      </c>
      <c r="D12" s="337"/>
      <c r="E12" s="338"/>
      <c r="F12" s="32"/>
      <c r="G12" s="33"/>
      <c r="I12" s="43"/>
      <c r="J12" s="44"/>
      <c r="K12" s="44"/>
      <c r="L12" s="148"/>
      <c r="M12" s="44"/>
      <c r="N12" s="44"/>
      <c r="O12" s="44"/>
      <c r="P12" s="148"/>
      <c r="Q12" s="44"/>
      <c r="R12" s="44"/>
      <c r="S12" s="44"/>
      <c r="U12" s="44"/>
      <c r="V12" s="44"/>
    </row>
    <row r="13" spans="2:24" x14ac:dyDescent="0.3">
      <c r="B13" s="31" t="s">
        <v>51</v>
      </c>
      <c r="C13" s="336" t="str">
        <f>IF(C10="No Mature Blocks in Population",    "No Mature Blocks in Population",    VLOOKUP(C10, 'Cutblock Information'!B6:P40, 14, FALSE))</f>
        <v>No Mature Blocks in Population</v>
      </c>
      <c r="D13" s="337"/>
      <c r="E13" s="338"/>
      <c r="F13" s="32"/>
      <c r="G13" s="33"/>
      <c r="I13" s="43"/>
      <c r="J13" s="44"/>
      <c r="K13" s="44"/>
      <c r="L13" s="148"/>
      <c r="M13" s="44"/>
      <c r="N13" s="44"/>
      <c r="O13" s="44"/>
      <c r="P13" s="148"/>
      <c r="Q13" s="44"/>
      <c r="R13" s="44"/>
      <c r="S13" s="44"/>
      <c r="U13" s="44"/>
      <c r="V13" s="44"/>
    </row>
    <row r="14" spans="2:24" x14ac:dyDescent="0.3">
      <c r="B14" s="31" t="s">
        <v>50</v>
      </c>
      <c r="C14" s="358" t="str">
        <f>IF(C12="No Mature Blocks in Population","No Mature Blocks in Population",SUM(C12:E13))</f>
        <v>No Mature Blocks in Population</v>
      </c>
      <c r="D14" s="359"/>
      <c r="E14" s="360"/>
      <c r="F14" s="32"/>
      <c r="G14" s="33"/>
      <c r="I14" s="43"/>
      <c r="J14" s="44"/>
      <c r="K14" s="44"/>
      <c r="L14" s="148"/>
      <c r="M14" s="44"/>
      <c r="N14" s="44"/>
      <c r="O14" s="44"/>
      <c r="P14" s="148"/>
      <c r="Q14" s="44"/>
      <c r="R14" s="44"/>
      <c r="S14" s="44"/>
      <c r="U14" s="44"/>
      <c r="V14" s="44"/>
    </row>
    <row r="15" spans="2:24" ht="16.2" x14ac:dyDescent="0.3">
      <c r="B15" s="28" t="s">
        <v>191</v>
      </c>
      <c r="C15" s="361">
        <f>IF(('SWS Summary'!H29*'Benchmark Volumes'!E47)&gt;('Benchmark Volumes'!K41),(('SWS Summary'!H29*'Benchmark Volumes'!E47)/'Benchmark Volumes'!K41), 1)</f>
        <v>1</v>
      </c>
      <c r="D15" s="362"/>
      <c r="E15" s="363"/>
      <c r="F15" s="32"/>
      <c r="G15" s="33"/>
      <c r="I15" s="43"/>
      <c r="J15" s="44"/>
      <c r="K15" s="44"/>
      <c r="L15" s="148"/>
      <c r="M15" s="44"/>
      <c r="N15" s="44"/>
      <c r="O15" s="44"/>
      <c r="P15" s="148"/>
      <c r="Q15" s="44"/>
      <c r="R15" s="44"/>
      <c r="S15" s="44"/>
      <c r="U15" s="44"/>
      <c r="V15" s="44"/>
    </row>
    <row r="16" spans="2:24" ht="16.8" thickBot="1" x14ac:dyDescent="0.35">
      <c r="B16" s="34" t="s">
        <v>52</v>
      </c>
      <c r="C16" s="352" t="str">
        <f>IF(C12="No Mature Blocks in Population","No Mature Blocks in Population",C14*C15)</f>
        <v>No Mature Blocks in Population</v>
      </c>
      <c r="D16" s="353"/>
      <c r="E16" s="354"/>
      <c r="F16" s="35"/>
      <c r="G16" s="36"/>
    </row>
    <row r="17" spans="3:27" ht="18.600000000000001" thickBot="1" x14ac:dyDescent="0.4">
      <c r="I17" s="329" t="s">
        <v>121</v>
      </c>
      <c r="J17" s="330"/>
      <c r="K17" s="330"/>
      <c r="L17" s="330"/>
      <c r="M17" s="330"/>
      <c r="N17" s="330"/>
      <c r="O17" s="330"/>
      <c r="P17" s="330"/>
      <c r="Q17" s="330"/>
      <c r="R17" s="330"/>
      <c r="S17" s="330"/>
      <c r="T17" s="330"/>
      <c r="U17" s="330"/>
      <c r="V17" s="330"/>
      <c r="W17" s="330"/>
      <c r="X17" s="330"/>
      <c r="Y17" s="330"/>
      <c r="Z17" s="330"/>
      <c r="AA17" s="331"/>
    </row>
    <row r="18" spans="3:27" ht="16.8" thickBot="1" x14ac:dyDescent="0.35">
      <c r="C18" s="3"/>
      <c r="D18" s="3"/>
      <c r="E18" s="37"/>
      <c r="I18" s="346" t="s">
        <v>114</v>
      </c>
      <c r="J18" s="347"/>
      <c r="K18" s="348"/>
      <c r="M18" s="346" t="s">
        <v>248</v>
      </c>
      <c r="N18" s="347"/>
      <c r="O18" s="348"/>
      <c r="Q18" s="346" t="s">
        <v>115</v>
      </c>
      <c r="R18" s="347"/>
      <c r="S18" s="348"/>
      <c r="U18" s="346" t="s">
        <v>116</v>
      </c>
      <c r="V18" s="347"/>
      <c r="W18" s="348"/>
      <c r="Y18" s="346" t="s">
        <v>122</v>
      </c>
      <c r="Z18" s="347"/>
      <c r="AA18" s="348"/>
    </row>
    <row r="19" spans="3:27" ht="74.400000000000006" thickBot="1" x14ac:dyDescent="0.35">
      <c r="D19" s="189" t="s">
        <v>194</v>
      </c>
      <c r="E19" s="190" t="s">
        <v>193</v>
      </c>
      <c r="F19" s="191" t="s">
        <v>13</v>
      </c>
      <c r="G19" s="192" t="s">
        <v>105</v>
      </c>
      <c r="H19" s="193" t="s">
        <v>20</v>
      </c>
      <c r="I19" s="154" t="s">
        <v>124</v>
      </c>
      <c r="J19" s="155" t="s">
        <v>18</v>
      </c>
      <c r="K19" s="156" t="s">
        <v>19</v>
      </c>
      <c r="L19" s="157" t="s">
        <v>226</v>
      </c>
      <c r="M19" s="154" t="s">
        <v>227</v>
      </c>
      <c r="N19" s="155" t="s">
        <v>18</v>
      </c>
      <c r="O19" s="156" t="s">
        <v>19</v>
      </c>
      <c r="P19" s="157" t="s">
        <v>118</v>
      </c>
      <c r="Q19" s="154" t="s">
        <v>117</v>
      </c>
      <c r="R19" s="155" t="s">
        <v>18</v>
      </c>
      <c r="S19" s="156" t="s">
        <v>19</v>
      </c>
      <c r="T19" s="157" t="s">
        <v>119</v>
      </c>
      <c r="U19" s="154" t="s">
        <v>120</v>
      </c>
      <c r="V19" s="155" t="s">
        <v>18</v>
      </c>
      <c r="W19" s="156" t="s">
        <v>19</v>
      </c>
      <c r="X19" s="157" t="s">
        <v>16</v>
      </c>
      <c r="Y19" s="154" t="s">
        <v>123</v>
      </c>
      <c r="Z19" s="155" t="s">
        <v>18</v>
      </c>
      <c r="AA19" s="156" t="s">
        <v>19</v>
      </c>
    </row>
    <row r="20" spans="3:27" ht="15" thickBot="1" x14ac:dyDescent="0.35">
      <c r="C20" s="38"/>
      <c r="D20" s="186" t="str">
        <f>IF($C$10="No Mature Blocks in Population","", IF('Cutblock Information'!R6="","",'Cutblock Information'!R6))</f>
        <v/>
      </c>
      <c r="E20" s="187" t="str">
        <f>IF($C$10="No Mature Blocks in Population","", IF('Cutblock Information'!S6="","",'Cutblock Information'!S6))</f>
        <v/>
      </c>
      <c r="F20" s="188" t="str">
        <f t="shared" ref="F20:F26" si="0">IF(E20="","",E20*$C$16)</f>
        <v/>
      </c>
      <c r="G20" s="162">
        <f>IF(AND($C$14&lt;&gt;"No Mature Blocks in Population",$E20&gt;0,COUNTIF('District Grade Distribution'!$C$24:$C$35,$D20)&gt;0),VLOOKUP($C$3,'District Grade Distribution'!$B$5:$N$20,2,FALSE),0)</f>
        <v>0</v>
      </c>
      <c r="H20" s="184" t="str">
        <f t="shared" ref="H20:H22" si="1">IF(E20="","","SCCX")</f>
        <v/>
      </c>
      <c r="I20" s="181" t="str">
        <f>IF(AND($E20&gt;0,G20&gt;0),(G20*$F20)/$C$14,"")</f>
        <v/>
      </c>
      <c r="J20" s="151" t="str">
        <f>IF(I20="","","W")</f>
        <v/>
      </c>
      <c r="K20" s="164" t="str">
        <f>IF(J20="","","A")</f>
        <v/>
      </c>
      <c r="L20" s="168">
        <f>IF(AND($C$14&lt;&gt;"No Mature Blocks in Population",$E20&gt;0,COUNTIF('District Grade Distribution'!$B$24:$B$31,$D20)&gt;0),VLOOKUP($C$3,'District Grade Distribution'!$B$5:$N$20,2,FALSE),0)</f>
        <v>0</v>
      </c>
      <c r="M20" s="169" t="str">
        <f>IF(AND($E20&gt;0,L20&gt;0),(L20*$F20)/$C$14,"")</f>
        <v/>
      </c>
      <c r="N20" s="151" t="str">
        <f>IF(M20="","","W")</f>
        <v/>
      </c>
      <c r="O20" s="164" t="str">
        <f>IF(N20="","","A")</f>
        <v/>
      </c>
      <c r="P20" s="168">
        <f>IF(AND($C$14&lt;&gt;"No Mature Blocks in Population",$E20&gt;0,COUNTIF('District Grade Distribution'!$C$24:$C$35,$D20)&gt;0),VLOOKUP($C$3,'District Grade Distribution'!$B$5:$N$20,3,FALSE),0)</f>
        <v>0</v>
      </c>
      <c r="Q20" s="169" t="str">
        <f>IF(AND($E20&gt;0,P20&gt;0),(P20*$F20)/$C$14,"")</f>
        <v/>
      </c>
      <c r="R20" s="151" t="str">
        <f>IF(Q20="","","W")</f>
        <v/>
      </c>
      <c r="S20" s="164" t="str">
        <f>IF(R20="","","A")</f>
        <v/>
      </c>
      <c r="T20" s="168" cm="1">
        <f t="array" ref="T20">IFERROR(_xlfn.IFS(AND($C$14&lt;&gt;"No Mature Blocks in Population", $E20&gt;0, COUNTIF('District Grade Distribution'!$B$24:$B$36, $D20)&gt;0),VLOOKUP($C$3, 'District Grade Distribution'!$B$5:$N$20, 6, FALSE),AND($C$14&lt;&gt;"No Mature Blocks in Population", $E20&gt;0, COUNTIF('District Grade Distribution'!$C$24:$C$35, $D20)&gt;0),VLOOKUP($C$3, 'District Grade Distribution'!$B$5:$N$20, 4, FALSE)),0)</f>
        <v>0</v>
      </c>
      <c r="U20" s="241" t="str">
        <f t="shared" ref="U20:U25" si="2">IF(AND($E20&gt;0,E20&lt;&gt;"",T20&gt;0,T20&lt;&gt;""),(T20*$F20)/$C$14,"")</f>
        <v/>
      </c>
      <c r="V20" s="151" t="str">
        <f t="shared" ref="V20:V34" si="3">IF(U20="","","W")</f>
        <v/>
      </c>
      <c r="W20" s="164" t="str">
        <f t="shared" ref="W20:W35" si="4">IF(V20="","","A")</f>
        <v/>
      </c>
      <c r="X20" s="168">
        <f>IF(AND($C$14&lt;&gt;"No Mature Blocks in Population",$E20&gt;0,COUNTIF('District Grade Distribution'!$B$24:$C$36,$D20)&gt;0),VLOOKUP($C$3,'District Grade Distribution'!$B$5:$N$20,5,FALSE),0)</f>
        <v>0</v>
      </c>
      <c r="Y20" s="241" t="str">
        <f t="shared" ref="Y20:Y26" si="5">IF(AND($E20&gt;0,E20&lt;&gt;"",X20&lt;&gt;"",X20&gt;0),(X20*$F20)/$C$14,"")</f>
        <v/>
      </c>
      <c r="Z20" s="151" t="str">
        <f t="shared" ref="Z20:Z34" si="6">IF(Y20="","","W")</f>
        <v/>
      </c>
      <c r="AA20" s="164" t="str">
        <f t="shared" ref="AA20:AA35" si="7">IF(Z20="","","U")</f>
        <v/>
      </c>
    </row>
    <row r="21" spans="3:27" ht="15" thickBot="1" x14ac:dyDescent="0.35">
      <c r="D21" s="172" t="str">
        <f>IF($C$10="No Mature Blocks in Population","", IF('Cutblock Information'!R7="","",'Cutblock Information'!R7))</f>
        <v/>
      </c>
      <c r="E21" s="173" t="str">
        <f>IF($C$10="No Mature Blocks in Population","", IF('Cutblock Information'!S7="","",'Cutblock Information'!S7))</f>
        <v/>
      </c>
      <c r="F21" s="39" t="str">
        <f t="shared" si="0"/>
        <v/>
      </c>
      <c r="G21" s="158">
        <f>IF(AND($C$14&lt;&gt;"No Mature Blocks in Population",$E21&gt;0,COUNTIF('District Grade Distribution'!$C$24:$C$35,$D21)&gt;0),VLOOKUP($C$3,'District Grade Distribution'!$B$5:$N$20,2,FALSE),0)</f>
        <v>0</v>
      </c>
      <c r="H21" s="41" t="str">
        <f t="shared" si="1"/>
        <v/>
      </c>
      <c r="I21" s="182" t="str">
        <f t="shared" ref="I21:I34" si="8">IF(AND($E21&gt;0,G21&gt;0),(G21*$F21)/$C$14,"")</f>
        <v/>
      </c>
      <c r="J21" s="42" t="str">
        <f t="shared" ref="J21:J34" si="9">IF(I21="","","W")</f>
        <v/>
      </c>
      <c r="K21" s="41" t="str">
        <f t="shared" ref="K21:K35" si="10">IF(J21="","","A")</f>
        <v/>
      </c>
      <c r="L21" s="168">
        <f>IF(AND($C$14&lt;&gt;"No Mature Blocks in Population",$E21&gt;0,COUNTIF('District Grade Distribution'!$B$24:$B$31,$D21)&gt;0),VLOOKUP($C$3,'District Grade Distribution'!$B$5:$N$20,2,FALSE),0)</f>
        <v>0</v>
      </c>
      <c r="M21" s="170" t="str">
        <f t="shared" ref="M21:M34" si="11">IF(AND($E21&gt;0,L21&gt;0),(L21*$F21)/$C$14,"")</f>
        <v/>
      </c>
      <c r="N21" s="42" t="str">
        <f t="shared" ref="N21:N34" si="12">IF(M21="","","W")</f>
        <v/>
      </c>
      <c r="O21" s="41" t="str">
        <f t="shared" ref="O21:O35" si="13">IF(N21="","","A")</f>
        <v/>
      </c>
      <c r="P21" s="168">
        <f>IF(AND($C$14&lt;&gt;"No Mature Blocks in Population",$E21&gt;0,COUNTIF('District Grade Distribution'!$C$24:$C$35,$D21)&gt;0),VLOOKUP($C$3,'District Grade Distribution'!$B$5:$N$20,3,FALSE),0)</f>
        <v>0</v>
      </c>
      <c r="Q21" s="170" t="str">
        <f t="shared" ref="Q21:Q34" si="14">IF(AND($E21&gt;0,P21&gt;0),(P21*$F21)/$C$14,"")</f>
        <v/>
      </c>
      <c r="R21" s="42" t="str">
        <f t="shared" ref="R21:R34" si="15">IF(Q21="","","W")</f>
        <v/>
      </c>
      <c r="S21" s="41" t="str">
        <f t="shared" ref="S21:S35" si="16">IF(R21="","","A")</f>
        <v/>
      </c>
      <c r="T21" s="168" cm="1">
        <f t="array" ref="T21">IFERROR(_xlfn.IFS(AND($C$14&lt;&gt;"No Mature Blocks in Population", $E21&gt;0, COUNTIF('District Grade Distribution'!$B$24:$B$36, $D21)&gt;0),VLOOKUP($C$3, 'District Grade Distribution'!$B$5:$N$20, 6, FALSE),AND($C$14&lt;&gt;"No Mature Blocks in Population", $E21&gt;0, COUNTIF('District Grade Distribution'!$C$24:$C$35, $D21)&gt;0),VLOOKUP($C$3, 'District Grade Distribution'!$B$5:$N$20, 4, FALSE)),0)</f>
        <v>0</v>
      </c>
      <c r="U21" s="170" t="str">
        <f t="shared" si="2"/>
        <v/>
      </c>
      <c r="V21" s="42" t="str">
        <f t="shared" si="3"/>
        <v/>
      </c>
      <c r="W21" s="41" t="str">
        <f t="shared" si="4"/>
        <v/>
      </c>
      <c r="X21" s="168">
        <f>IF(AND($C$14&lt;&gt;"No Mature Blocks in Population",$E21&gt;0,COUNTIF('District Grade Distribution'!$B$24:$C$36,$D21)&gt;0),VLOOKUP($C$3,'District Grade Distribution'!$B$5:$N$20,5,FALSE),0)</f>
        <v>0</v>
      </c>
      <c r="Y21" s="170" t="str">
        <f t="shared" si="5"/>
        <v/>
      </c>
      <c r="Z21" s="42" t="str">
        <f t="shared" si="6"/>
        <v/>
      </c>
      <c r="AA21" s="41" t="str">
        <f t="shared" si="7"/>
        <v/>
      </c>
    </row>
    <row r="22" spans="3:27" ht="15" thickBot="1" x14ac:dyDescent="0.35">
      <c r="D22" s="179" t="str">
        <f>IF($C$10="No Mature Blocks in Population","", IF('Cutblock Information'!R8="","",'Cutblock Information'!R8))</f>
        <v/>
      </c>
      <c r="E22" s="185" t="str">
        <f>IF($C$10="No Mature Blocks in Population","", IF('Cutblock Information'!S8="","",'Cutblock Information'!S8))</f>
        <v/>
      </c>
      <c r="F22" s="39" t="str">
        <f t="shared" si="0"/>
        <v/>
      </c>
      <c r="G22" s="158">
        <f>IF(AND($C$14&lt;&gt;"No Mature Blocks in Population",$E22&gt;0,COUNTIF('District Grade Distribution'!$C$24:$C$35,$D22)&gt;0),VLOOKUP($C$3,'District Grade Distribution'!$B$5:$N$20,2,FALSE),0)</f>
        <v>0</v>
      </c>
      <c r="H22" s="178" t="str">
        <f t="shared" si="1"/>
        <v/>
      </c>
      <c r="I22" s="183" t="str">
        <f t="shared" si="8"/>
        <v/>
      </c>
      <c r="J22" s="159" t="str">
        <f t="shared" si="9"/>
        <v/>
      </c>
      <c r="K22" s="153" t="str">
        <f t="shared" si="10"/>
        <v/>
      </c>
      <c r="L22" s="168">
        <f>IF(AND($C$14&lt;&gt;"No Mature Blocks in Population",$E22&gt;0,COUNTIF('District Grade Distribution'!$B$24:$B$31,$D22)&gt;0),VLOOKUP($C$3,'District Grade Distribution'!$B$5:$N$20,2,FALSE),0)</f>
        <v>0</v>
      </c>
      <c r="M22" s="171" t="str">
        <f t="shared" si="11"/>
        <v/>
      </c>
      <c r="N22" s="159" t="str">
        <f t="shared" si="12"/>
        <v/>
      </c>
      <c r="O22" s="153" t="str">
        <f t="shared" si="13"/>
        <v/>
      </c>
      <c r="P22" s="168">
        <f>IF(AND($C$14&lt;&gt;"No Mature Blocks in Population",$E22&gt;0,COUNTIF('District Grade Distribution'!$C$24:$C$35,$D22)&gt;0),VLOOKUP($C$3,'District Grade Distribution'!$B$5:$N$20,3,FALSE),0)</f>
        <v>0</v>
      </c>
      <c r="Q22" s="171" t="str">
        <f t="shared" si="14"/>
        <v/>
      </c>
      <c r="R22" s="159" t="str">
        <f t="shared" si="15"/>
        <v/>
      </c>
      <c r="S22" s="153" t="str">
        <f t="shared" si="16"/>
        <v/>
      </c>
      <c r="T22" s="168" cm="1">
        <f t="array" ref="T22">IFERROR(_xlfn.IFS(AND($C$14&lt;&gt;"No Mature Blocks in Population", $E22&gt;0, COUNTIF('District Grade Distribution'!$B$24:$B$36, $D22)&gt;0),VLOOKUP($C$3, 'District Grade Distribution'!$B$5:$N$20, 6, FALSE),AND($C$14&lt;&gt;"No Mature Blocks in Population", $E22&gt;0, COUNTIF('District Grade Distribution'!$C$24:$C$35, $D22)&gt;0),VLOOKUP($C$3, 'District Grade Distribution'!$B$5:$N$20, 4, FALSE)),0)</f>
        <v>0</v>
      </c>
      <c r="U22" s="240" t="str">
        <f t="shared" si="2"/>
        <v/>
      </c>
      <c r="V22" s="159" t="str">
        <f t="shared" si="3"/>
        <v/>
      </c>
      <c r="W22" s="153" t="str">
        <f t="shared" si="4"/>
        <v/>
      </c>
      <c r="X22" s="168">
        <f>IF(AND($C$14&lt;&gt;"No Mature Blocks in Population",$E22&gt;0,COUNTIF('District Grade Distribution'!$B$24:$C$36,$D22)&gt;0),VLOOKUP($C$3,'District Grade Distribution'!$B$5:$N$20,5,FALSE),0)</f>
        <v>0</v>
      </c>
      <c r="Y22" s="240" t="str">
        <f t="shared" si="5"/>
        <v/>
      </c>
      <c r="Z22" s="159" t="str">
        <f t="shared" si="6"/>
        <v/>
      </c>
      <c r="AA22" s="153" t="str">
        <f t="shared" si="7"/>
        <v/>
      </c>
    </row>
    <row r="23" spans="3:27" ht="15" thickBot="1" x14ac:dyDescent="0.35">
      <c r="D23" s="172" t="str">
        <f>IF($C$10="No Mature Blocks in Population","", IF('Cutblock Information'!R9="","",'Cutblock Information'!R9))</f>
        <v/>
      </c>
      <c r="E23" s="173" t="str">
        <f>IF($C$10="No Mature Blocks in Population","", IF('Cutblock Information'!S9="","",'Cutblock Information'!S9))</f>
        <v/>
      </c>
      <c r="F23" s="39" t="str">
        <f t="shared" si="0"/>
        <v/>
      </c>
      <c r="G23" s="158">
        <f>IF(AND($C$14&lt;&gt;"No Mature Blocks in Population",$E23&gt;0,COUNTIF('District Grade Distribution'!$C$24:$C$35,$D23)&gt;0),VLOOKUP($C$3,'District Grade Distribution'!$B$5:$N$20,2,FALSE),0)</f>
        <v>0</v>
      </c>
      <c r="H23" s="41" t="str">
        <f>IF(E23="","","SCCX")</f>
        <v/>
      </c>
      <c r="I23" s="182" t="str">
        <f t="shared" si="8"/>
        <v/>
      </c>
      <c r="J23" s="42" t="str">
        <f t="shared" si="9"/>
        <v/>
      </c>
      <c r="K23" s="41" t="str">
        <f t="shared" si="10"/>
        <v/>
      </c>
      <c r="L23" s="168">
        <f>IF(AND($C$14&lt;&gt;"No Mature Blocks in Population",$E23&gt;0,COUNTIF('District Grade Distribution'!$B$24:$B$31,$D23)&gt;0),VLOOKUP($C$3,'District Grade Distribution'!$B$5:$N$20,2,FALSE),0)</f>
        <v>0</v>
      </c>
      <c r="M23" s="170" t="str">
        <f t="shared" si="11"/>
        <v/>
      </c>
      <c r="N23" s="42" t="str">
        <f t="shared" si="12"/>
        <v/>
      </c>
      <c r="O23" s="41" t="str">
        <f t="shared" si="13"/>
        <v/>
      </c>
      <c r="P23" s="168">
        <f>IF(AND($C$14&lt;&gt;"No Mature Blocks in Population",$E23&gt;0,COUNTIF('District Grade Distribution'!$C$24:$C$35,$D23)&gt;0),VLOOKUP($C$3,'District Grade Distribution'!$B$5:$N$20,3,FALSE),0)</f>
        <v>0</v>
      </c>
      <c r="Q23" s="170" t="str">
        <f t="shared" si="14"/>
        <v/>
      </c>
      <c r="R23" s="42" t="str">
        <f t="shared" si="15"/>
        <v/>
      </c>
      <c r="S23" s="41" t="str">
        <f t="shared" si="16"/>
        <v/>
      </c>
      <c r="T23" s="168" cm="1">
        <f t="array" ref="T23">IFERROR(_xlfn.IFS(AND($C$14&lt;&gt;"No Mature Blocks in Population", $E23&gt;0, COUNTIF('District Grade Distribution'!$B$24:$B$36, $D23)&gt;0),VLOOKUP($C$3, 'District Grade Distribution'!$B$5:$N$20, 6, FALSE),AND($C$14&lt;&gt;"No Mature Blocks in Population", $E23&gt;0, COUNTIF('District Grade Distribution'!$C$24:$C$35, $D23)&gt;0),VLOOKUP($C$3, 'District Grade Distribution'!$B$5:$N$20, 4, FALSE)),0)</f>
        <v>0</v>
      </c>
      <c r="U23" s="170" t="str">
        <f t="shared" si="2"/>
        <v/>
      </c>
      <c r="V23" s="42" t="str">
        <f t="shared" si="3"/>
        <v/>
      </c>
      <c r="W23" s="41" t="str">
        <f t="shared" si="4"/>
        <v/>
      </c>
      <c r="X23" s="168">
        <f>IF(AND($C$14&lt;&gt;"No Mature Blocks in Population",$E23&gt;0,COUNTIF('District Grade Distribution'!$B$24:$C$36,$D23)&gt;0),VLOOKUP($C$3,'District Grade Distribution'!$B$5:$N$20,5,FALSE),0)</f>
        <v>0</v>
      </c>
      <c r="Y23" s="170" t="str">
        <f t="shared" si="5"/>
        <v/>
      </c>
      <c r="Z23" s="42" t="str">
        <f t="shared" si="6"/>
        <v/>
      </c>
      <c r="AA23" s="41" t="str">
        <f t="shared" si="7"/>
        <v/>
      </c>
    </row>
    <row r="24" spans="3:27" ht="15" thickBot="1" x14ac:dyDescent="0.35">
      <c r="D24" s="179" t="str">
        <f>IF($C$10="No Mature Blocks in Population","", IF('Cutblock Information'!R10="","",'Cutblock Information'!R10))</f>
        <v/>
      </c>
      <c r="E24" s="185" t="str">
        <f>IF($C$10="No Mature Blocks in Population","", IF('Cutblock Information'!S10="","",'Cutblock Information'!S10))</f>
        <v/>
      </c>
      <c r="F24" s="39" t="str">
        <f t="shared" si="0"/>
        <v/>
      </c>
      <c r="G24" s="158">
        <f>IF(AND($C$14&lt;&gt;"No Mature Blocks in Population",$E24&gt;0,COUNTIF('District Grade Distribution'!$C$24:$C$35,$D24)&gt;0),VLOOKUP($C$3,'District Grade Distribution'!$B$5:$N$20,2,FALSE),0)</f>
        <v>0</v>
      </c>
      <c r="H24" s="153" t="str">
        <f t="shared" ref="H24:H34" si="17">IF(E24="","","SCCX")</f>
        <v/>
      </c>
      <c r="I24" s="183" t="str">
        <f t="shared" si="8"/>
        <v/>
      </c>
      <c r="J24" s="159" t="str">
        <f t="shared" si="9"/>
        <v/>
      </c>
      <c r="K24" s="153" t="str">
        <f t="shared" si="10"/>
        <v/>
      </c>
      <c r="L24" s="168">
        <f>IF(AND($C$14&lt;&gt;"No Mature Blocks in Population",$E24&gt;0,COUNTIF('District Grade Distribution'!$B$24:$B$31,$D24)&gt;0),VLOOKUP($C$3,'District Grade Distribution'!$B$5:$N$20,2,FALSE),0)</f>
        <v>0</v>
      </c>
      <c r="M24" s="171" t="str">
        <f t="shared" si="11"/>
        <v/>
      </c>
      <c r="N24" s="159" t="str">
        <f t="shared" si="12"/>
        <v/>
      </c>
      <c r="O24" s="153" t="str">
        <f t="shared" si="13"/>
        <v/>
      </c>
      <c r="P24" s="168">
        <f>IF(AND($C$14&lt;&gt;"No Mature Blocks in Population",$E24&gt;0,COUNTIF('District Grade Distribution'!$C$24:$C$35,$D24)&gt;0),VLOOKUP($C$3,'District Grade Distribution'!$B$5:$N$20,3,FALSE),0)</f>
        <v>0</v>
      </c>
      <c r="Q24" s="171" t="str">
        <f t="shared" si="14"/>
        <v/>
      </c>
      <c r="R24" s="159" t="str">
        <f t="shared" si="15"/>
        <v/>
      </c>
      <c r="S24" s="153" t="str">
        <f t="shared" si="16"/>
        <v/>
      </c>
      <c r="T24" s="168" cm="1">
        <f t="array" ref="T24">IFERROR(_xlfn.IFS(AND($C$14&lt;&gt;"No Mature Blocks in Population", $E24&gt;0, COUNTIF('District Grade Distribution'!$B$24:$B$36, $D24)&gt;0),VLOOKUP($C$3, 'District Grade Distribution'!$B$5:$N$20, 6, FALSE),AND($C$14&lt;&gt;"No Mature Blocks in Population", $E24&gt;0, COUNTIF('District Grade Distribution'!$C$24:$C$35, $D24)&gt;0),VLOOKUP($C$3, 'District Grade Distribution'!$B$5:$N$20, 4, FALSE)),0)</f>
        <v>0</v>
      </c>
      <c r="U24" s="240" t="str">
        <f t="shared" si="2"/>
        <v/>
      </c>
      <c r="V24" s="159" t="str">
        <f t="shared" si="3"/>
        <v/>
      </c>
      <c r="W24" s="153" t="str">
        <f t="shared" si="4"/>
        <v/>
      </c>
      <c r="X24" s="168">
        <f>IF(AND($C$14&lt;&gt;"No Mature Blocks in Population",$E24&gt;0,COUNTIF('District Grade Distribution'!$B$24:$C$36,$D24)&gt;0),VLOOKUP($C$3,'District Grade Distribution'!$B$5:$N$20,5,FALSE),0)</f>
        <v>0</v>
      </c>
      <c r="Y24" s="240" t="str">
        <f t="shared" si="5"/>
        <v/>
      </c>
      <c r="Z24" s="159" t="str">
        <f t="shared" si="6"/>
        <v/>
      </c>
      <c r="AA24" s="153" t="str">
        <f t="shared" si="7"/>
        <v/>
      </c>
    </row>
    <row r="25" spans="3:27" ht="15" thickBot="1" x14ac:dyDescent="0.35">
      <c r="D25" s="172" t="str">
        <f>IF($C$10="No Mature Blocks in Population","", IF('Cutblock Information'!R11="","",'Cutblock Information'!R11))</f>
        <v/>
      </c>
      <c r="E25" s="173" t="str">
        <f>IF($C$10="No Mature Blocks in Population","", IF('Cutblock Information'!S11="","",'Cutblock Information'!S11))</f>
        <v/>
      </c>
      <c r="F25" s="39" t="str">
        <f t="shared" si="0"/>
        <v/>
      </c>
      <c r="G25" s="158">
        <f>IF(AND($C$14&lt;&gt;"No Mature Blocks in Population",$E25&gt;0,COUNTIF('District Grade Distribution'!$C$24:$C$35,$D25)&gt;0),VLOOKUP($C$3,'District Grade Distribution'!$B$5:$N$20,2,FALSE),0)</f>
        <v>0</v>
      </c>
      <c r="H25" s="41" t="str">
        <f t="shared" si="17"/>
        <v/>
      </c>
      <c r="I25" s="182" t="str">
        <f t="shared" si="8"/>
        <v/>
      </c>
      <c r="J25" s="42" t="str">
        <f t="shared" si="9"/>
        <v/>
      </c>
      <c r="K25" s="41" t="str">
        <f t="shared" si="10"/>
        <v/>
      </c>
      <c r="L25" s="168">
        <f>IF(AND($C$14&lt;&gt;"No Mature Blocks in Population",$E25&gt;0,COUNTIF('District Grade Distribution'!$B$24:$B$31,$D25)&gt;0),VLOOKUP($C$3,'District Grade Distribution'!$B$5:$N$20,2,FALSE),0)</f>
        <v>0</v>
      </c>
      <c r="M25" s="170" t="str">
        <f t="shared" si="11"/>
        <v/>
      </c>
      <c r="N25" s="42" t="str">
        <f t="shared" si="12"/>
        <v/>
      </c>
      <c r="O25" s="41" t="str">
        <f t="shared" si="13"/>
        <v/>
      </c>
      <c r="P25" s="168">
        <f>IF(AND($C$14&lt;&gt;"No Mature Blocks in Population",$E25&gt;0,COUNTIF('District Grade Distribution'!$C$24:$C$35,$D25)&gt;0),VLOOKUP($C$3,'District Grade Distribution'!$B$5:$N$20,3,FALSE),0)</f>
        <v>0</v>
      </c>
      <c r="Q25" s="170" t="str">
        <f t="shared" si="14"/>
        <v/>
      </c>
      <c r="R25" s="42" t="str">
        <f t="shared" si="15"/>
        <v/>
      </c>
      <c r="S25" s="41" t="str">
        <f t="shared" si="16"/>
        <v/>
      </c>
      <c r="T25" s="168" cm="1">
        <f t="array" ref="T25">IFERROR(_xlfn.IFS(AND($C$14&lt;&gt;"No Mature Blocks in Population", $E25&gt;0, COUNTIF('District Grade Distribution'!$B$24:$B$36, $D25)&gt;0),VLOOKUP($C$3, 'District Grade Distribution'!$B$5:$N$20, 6, FALSE),AND($C$14&lt;&gt;"No Mature Blocks in Population", $E25&gt;0, COUNTIF('District Grade Distribution'!$C$24:$C$35, $D25)&gt;0),VLOOKUP($C$3, 'District Grade Distribution'!$B$5:$N$20, 4, FALSE)),0)</f>
        <v>0</v>
      </c>
      <c r="U25" s="170" t="str">
        <f t="shared" si="2"/>
        <v/>
      </c>
      <c r="V25" s="42" t="str">
        <f t="shared" si="3"/>
        <v/>
      </c>
      <c r="W25" s="41" t="str">
        <f t="shared" si="4"/>
        <v/>
      </c>
      <c r="X25" s="168">
        <f>IF(AND($C$14&lt;&gt;"No Mature Blocks in Population",$E25&gt;0,COUNTIF('District Grade Distribution'!$B$24:$C$36,$D25)&gt;0),VLOOKUP($C$3,'District Grade Distribution'!$B$5:$N$20,5,FALSE),0)</f>
        <v>0</v>
      </c>
      <c r="Y25" s="170" t="str">
        <f t="shared" si="5"/>
        <v/>
      </c>
      <c r="Z25" s="42" t="str">
        <f t="shared" si="6"/>
        <v/>
      </c>
      <c r="AA25" s="41" t="str">
        <f t="shared" si="7"/>
        <v/>
      </c>
    </row>
    <row r="26" spans="3:27" ht="15" thickBot="1" x14ac:dyDescent="0.35">
      <c r="D26" s="179" t="str">
        <f>IF($C$10="No Mature Blocks in Population","", IF('Cutblock Information'!R12="","",'Cutblock Information'!R12))</f>
        <v/>
      </c>
      <c r="E26" s="185" t="str">
        <f>IF($C$10="No Mature Blocks in Population","", IF('Cutblock Information'!S12="","",'Cutblock Information'!S12))</f>
        <v/>
      </c>
      <c r="F26" s="39" t="str">
        <f t="shared" si="0"/>
        <v/>
      </c>
      <c r="G26" s="158">
        <f>IF(AND($C$14&lt;&gt;"No Mature Blocks in Population",$E26&gt;0,COUNTIF('District Grade Distribution'!$C$24:$C$35,$D26)&gt;0),VLOOKUP($C$3,'District Grade Distribution'!$B$5:$N$20,2,FALSE),0)</f>
        <v>0</v>
      </c>
      <c r="H26" s="153" t="str">
        <f t="shared" si="17"/>
        <v/>
      </c>
      <c r="I26" s="183" t="str">
        <f t="shared" si="8"/>
        <v/>
      </c>
      <c r="J26" s="159" t="str">
        <f t="shared" si="9"/>
        <v/>
      </c>
      <c r="K26" s="153" t="str">
        <f t="shared" si="10"/>
        <v/>
      </c>
      <c r="L26" s="168">
        <f>IF(AND($C$14&lt;&gt;"No Mature Blocks in Population",$E26&gt;0,COUNTIF('District Grade Distribution'!$B$24:$B$31,$D26)&gt;0),VLOOKUP($C$3,'District Grade Distribution'!$B$5:$N$20,2,FALSE),0)</f>
        <v>0</v>
      </c>
      <c r="M26" s="171" t="str">
        <f t="shared" si="11"/>
        <v/>
      </c>
      <c r="N26" s="159" t="str">
        <f t="shared" si="12"/>
        <v/>
      </c>
      <c r="O26" s="153" t="str">
        <f t="shared" si="13"/>
        <v/>
      </c>
      <c r="P26" s="168">
        <f>IF(AND($C$14&lt;&gt;"No Mature Blocks in Population",$E26&gt;0,COUNTIF('District Grade Distribution'!$C$24:$C$35,$D26)&gt;0),VLOOKUP($C$3,'District Grade Distribution'!$B$5:$N$20,3,FALSE),0)</f>
        <v>0</v>
      </c>
      <c r="Q26" s="171" t="str">
        <f t="shared" si="14"/>
        <v/>
      </c>
      <c r="R26" s="159" t="str">
        <f t="shared" si="15"/>
        <v/>
      </c>
      <c r="S26" s="153" t="str">
        <f t="shared" si="16"/>
        <v/>
      </c>
      <c r="T26" s="168" cm="1">
        <f t="array" ref="T26">IFERROR(_xlfn.IFS(AND($C$14&lt;&gt;"No Mature Blocks in Population", $E26&gt;0, COUNTIF('District Grade Distribution'!$B$24:$B$36, $D26)&gt;0),VLOOKUP($C$3, 'District Grade Distribution'!$B$5:$N$20, 6, FALSE),AND($C$14&lt;&gt;"No Mature Blocks in Population", $E26&gt;0, COUNTIF('District Grade Distribution'!$C$24:$C$35, $D26)&gt;0),VLOOKUP($C$3, 'District Grade Distribution'!$B$5:$N$20, 4, FALSE)),0)</f>
        <v>0</v>
      </c>
      <c r="U26" s="240" t="str">
        <f>IF(AND($E26&gt;0,E26&lt;&gt;"",T26&gt;0,T26&lt;&gt;""),(T26*$F26)/$C$14,"")</f>
        <v/>
      </c>
      <c r="V26" s="159" t="str">
        <f t="shared" si="3"/>
        <v/>
      </c>
      <c r="W26" s="153" t="str">
        <f t="shared" si="4"/>
        <v/>
      </c>
      <c r="X26" s="168">
        <f>IF(AND($C$14&lt;&gt;"No Mature Blocks in Population",$E26&gt;0,COUNTIF('District Grade Distribution'!$B$24:$C$36,$D26)&gt;0),VLOOKUP($C$3,'District Grade Distribution'!$B$5:$N$20,5,FALSE),0)</f>
        <v>0</v>
      </c>
      <c r="Y26" s="240" t="str">
        <f t="shared" si="5"/>
        <v/>
      </c>
      <c r="Z26" s="159" t="str">
        <f t="shared" si="6"/>
        <v/>
      </c>
      <c r="AA26" s="153" t="str">
        <f t="shared" si="7"/>
        <v/>
      </c>
    </row>
    <row r="27" spans="3:27" ht="15" thickBot="1" x14ac:dyDescent="0.35">
      <c r="D27" s="172" t="str">
        <f>IF($C$10="No Mature Blocks in Population","", IF('Cutblock Information'!R13="","",'Cutblock Information'!R13))</f>
        <v/>
      </c>
      <c r="E27" s="173" t="str">
        <f>IF($C$10="No Mature Blocks in Population","", IF('Cutblock Information'!S13="","",'Cutblock Information'!S13))</f>
        <v/>
      </c>
      <c r="F27" s="39" t="str">
        <f t="shared" ref="F27:F34" si="18">IF(E27="","",E27*$C$16)</f>
        <v/>
      </c>
      <c r="G27" s="158">
        <f>IF(AND($C$14&lt;&gt;"No Mature Blocks in Population",$E27&gt;0,COUNTIF('District Grade Distribution'!$C$24:$C$35,$D27)&gt;0),VLOOKUP($C$3,'District Grade Distribution'!$B$5:$N$20,2,FALSE),0)</f>
        <v>0</v>
      </c>
      <c r="H27" s="41" t="str">
        <f t="shared" si="17"/>
        <v/>
      </c>
      <c r="I27" s="182" t="str">
        <f t="shared" si="8"/>
        <v/>
      </c>
      <c r="J27" s="42" t="str">
        <f t="shared" si="9"/>
        <v/>
      </c>
      <c r="K27" s="41" t="str">
        <f t="shared" si="10"/>
        <v/>
      </c>
      <c r="L27" s="168">
        <f>IF(AND($C$14&lt;&gt;"No Mature Blocks in Population",$E27&gt;0,COUNTIF('District Grade Distribution'!$B$24:$B$31,$D27)&gt;0),VLOOKUP($C$3,'District Grade Distribution'!$B$5:$N$20,2,FALSE),0)</f>
        <v>0</v>
      </c>
      <c r="M27" s="170" t="str">
        <f t="shared" si="11"/>
        <v/>
      </c>
      <c r="N27" s="42" t="str">
        <f t="shared" si="12"/>
        <v/>
      </c>
      <c r="O27" s="41" t="str">
        <f t="shared" si="13"/>
        <v/>
      </c>
      <c r="P27" s="168">
        <f>IF(AND($C$14&lt;&gt;"No Mature Blocks in Population",$E27&gt;0,COUNTIF('District Grade Distribution'!$C$24:$C$35,$D27)&gt;0),VLOOKUP($C$3,'District Grade Distribution'!$B$5:$N$20,3,FALSE),0)</f>
        <v>0</v>
      </c>
      <c r="Q27" s="170" t="str">
        <f t="shared" si="14"/>
        <v/>
      </c>
      <c r="R27" s="42" t="str">
        <f t="shared" si="15"/>
        <v/>
      </c>
      <c r="S27" s="41" t="str">
        <f t="shared" si="16"/>
        <v/>
      </c>
      <c r="T27" s="168" cm="1">
        <f t="array" ref="T27">IFERROR(_xlfn.IFS(AND($C$14&lt;&gt;"No Mature Blocks in Population", $E27&gt;0, COUNTIF('District Grade Distribution'!$B$24:$B$36, $D27)&gt;0),VLOOKUP($C$3, 'District Grade Distribution'!$B$5:$N$20, 6, FALSE),AND($C$14&lt;&gt;"No Mature Blocks in Population", $E27&gt;0, COUNTIF('District Grade Distribution'!$C$24:$C$35, $D27)&gt;0),VLOOKUP($C$3, 'District Grade Distribution'!$B$5:$N$20, 4, FALSE)),0)</f>
        <v>0</v>
      </c>
      <c r="U27" s="170" t="str">
        <f>IF(AND($E27&gt;0,E27&lt;&gt;"",T27&gt;0,T27&lt;&gt;""),(T27*$F27)/$C$14,"")</f>
        <v/>
      </c>
      <c r="V27" s="42" t="str">
        <f t="shared" si="3"/>
        <v/>
      </c>
      <c r="W27" s="41" t="str">
        <f t="shared" si="4"/>
        <v/>
      </c>
      <c r="X27" s="168">
        <f>IF(AND($C$14&lt;&gt;"No Mature Blocks in Population",$E27&gt;0,COUNTIF('District Grade Distribution'!$B$24:$C$36,$D27)&gt;0),VLOOKUP($C$3,'District Grade Distribution'!$B$5:$N$20,5,FALSE),0)</f>
        <v>0</v>
      </c>
      <c r="Y27" s="170" t="str">
        <f>IF(AND($E27&gt;0,E27&lt;&gt;"",X27&lt;&gt;"",X27&gt;0),(X27*$F27)/$C$14,"")</f>
        <v/>
      </c>
      <c r="Z27" s="42" t="str">
        <f t="shared" si="6"/>
        <v/>
      </c>
      <c r="AA27" s="41" t="str">
        <f t="shared" si="7"/>
        <v/>
      </c>
    </row>
    <row r="28" spans="3:27" ht="15" thickBot="1" x14ac:dyDescent="0.35">
      <c r="D28" s="179" t="str">
        <f>IF($C$10="No Mature Blocks in Population","", IF('Cutblock Information'!R14="","",'Cutblock Information'!R14))</f>
        <v/>
      </c>
      <c r="E28" s="185" t="str">
        <f>IF($C$10="No Mature Blocks in Population","", IF('Cutblock Information'!S14="","",'Cutblock Information'!S14))</f>
        <v/>
      </c>
      <c r="F28" s="152" t="str">
        <f t="shared" si="18"/>
        <v/>
      </c>
      <c r="G28" s="158">
        <f>IF(AND($C$14&lt;&gt;"No Mature Blocks in Population",$E28&gt;0,COUNTIF('District Grade Distribution'!$C$24:$C$35,$D28)&gt;0),VLOOKUP($C$3,'District Grade Distribution'!$B$5:$N$20,2,FALSE),0)</f>
        <v>0</v>
      </c>
      <c r="H28" s="153" t="str">
        <f t="shared" si="17"/>
        <v/>
      </c>
      <c r="I28" s="183" t="str">
        <f t="shared" si="8"/>
        <v/>
      </c>
      <c r="J28" s="159" t="str">
        <f t="shared" si="9"/>
        <v/>
      </c>
      <c r="K28" s="153" t="str">
        <f t="shared" si="10"/>
        <v/>
      </c>
      <c r="L28" s="168">
        <f>IF(AND($C$14&lt;&gt;"No Mature Blocks in Population",$E28&gt;0,COUNTIF('District Grade Distribution'!$B$24:$B$31,$D28)&gt;0),VLOOKUP($C$3,'District Grade Distribution'!$B$5:$N$20,2,FALSE),0)</f>
        <v>0</v>
      </c>
      <c r="M28" s="171" t="str">
        <f t="shared" si="11"/>
        <v/>
      </c>
      <c r="N28" s="159" t="str">
        <f t="shared" si="12"/>
        <v/>
      </c>
      <c r="O28" s="153" t="str">
        <f t="shared" si="13"/>
        <v/>
      </c>
      <c r="P28" s="168">
        <f>IF(AND($C$14&lt;&gt;"No Mature Blocks in Population",$E28&gt;0,COUNTIF('District Grade Distribution'!$C$24:$C$35,$D28)&gt;0),VLOOKUP($C$3,'District Grade Distribution'!$B$5:$N$20,3,FALSE),0)</f>
        <v>0</v>
      </c>
      <c r="Q28" s="171" t="str">
        <f t="shared" si="14"/>
        <v/>
      </c>
      <c r="R28" s="159" t="str">
        <f t="shared" si="15"/>
        <v/>
      </c>
      <c r="S28" s="153" t="str">
        <f t="shared" si="16"/>
        <v/>
      </c>
      <c r="T28" s="168" cm="1">
        <f t="array" ref="T28">IFERROR(_xlfn.IFS(AND($C$14&lt;&gt;"No Mature Blocks in Population", $E28&gt;0, COUNTIF('District Grade Distribution'!$B$24:$B$36, $D28)&gt;0),VLOOKUP($C$3, 'District Grade Distribution'!$B$5:$N$20, 6, FALSE),AND($C$14&lt;&gt;"No Mature Blocks in Population", $E28&gt;0, COUNTIF('District Grade Distribution'!$C$24:$C$35, $D28)&gt;0),VLOOKUP($C$3, 'District Grade Distribution'!$B$5:$N$20, 4, FALSE)),0)</f>
        <v>0</v>
      </c>
      <c r="U28" s="240" t="str">
        <f t="shared" ref="U28:U34" si="19">IF(AND($E28&gt;0,E28&lt;&gt;"",T28&gt;0,T28&lt;&gt;""),(T28*$F28)/$C$14,"")</f>
        <v/>
      </c>
      <c r="V28" s="159" t="str">
        <f t="shared" si="3"/>
        <v/>
      </c>
      <c r="W28" s="153" t="str">
        <f t="shared" si="4"/>
        <v/>
      </c>
      <c r="X28" s="168">
        <f>IF(AND($C$14&lt;&gt;"No Mature Blocks in Population",$E28&gt;0,COUNTIF('District Grade Distribution'!$B$24:$C$36,$D28)&gt;0),VLOOKUP($C$3,'District Grade Distribution'!$B$5:$N$20,5,FALSE),0)</f>
        <v>0</v>
      </c>
      <c r="Y28" s="240" t="str">
        <f t="shared" ref="Y28:Y34" si="20">IF(AND($E28&gt;0,E28&lt;&gt;"",X28&lt;&gt;"",X28&gt;0),(X28*$F28)/$C$14,"")</f>
        <v/>
      </c>
      <c r="Z28" s="159" t="str">
        <f t="shared" si="6"/>
        <v/>
      </c>
      <c r="AA28" s="153" t="str">
        <f t="shared" si="7"/>
        <v/>
      </c>
    </row>
    <row r="29" spans="3:27" ht="15" thickBot="1" x14ac:dyDescent="0.35">
      <c r="D29" s="172" t="str">
        <f>IF($C$10="No Mature Blocks in Population","", IF('Cutblock Information'!R15="","",'Cutblock Information'!R15))</f>
        <v/>
      </c>
      <c r="E29" s="173" t="str">
        <f>IF($C$10="No Mature Blocks in Population","", IF('Cutblock Information'!S15="","",'Cutblock Information'!S15))</f>
        <v/>
      </c>
      <c r="F29" s="39" t="str">
        <f t="shared" si="18"/>
        <v/>
      </c>
      <c r="G29" s="158">
        <f>IF(AND($C$14&lt;&gt;"No Mature Blocks in Population",$E29&gt;0,COUNTIF('District Grade Distribution'!$C$24:$C$35,$D29)&gt;0),VLOOKUP($C$3,'District Grade Distribution'!$B$5:$N$20,2,FALSE),0)</f>
        <v>0</v>
      </c>
      <c r="H29" s="41" t="str">
        <f t="shared" si="17"/>
        <v/>
      </c>
      <c r="I29" s="182" t="str">
        <f t="shared" si="8"/>
        <v/>
      </c>
      <c r="J29" s="42" t="str">
        <f t="shared" si="9"/>
        <v/>
      </c>
      <c r="K29" s="41" t="str">
        <f t="shared" si="10"/>
        <v/>
      </c>
      <c r="L29" s="168">
        <f>IF(AND($C$14&lt;&gt;"No Mature Blocks in Population",$E29&gt;0,COUNTIF('District Grade Distribution'!$B$24:$B$31,$D29)&gt;0),VLOOKUP($C$3,'District Grade Distribution'!$B$5:$N$20,2,FALSE),0)</f>
        <v>0</v>
      </c>
      <c r="M29" s="170" t="str">
        <f t="shared" si="11"/>
        <v/>
      </c>
      <c r="N29" s="42" t="str">
        <f t="shared" si="12"/>
        <v/>
      </c>
      <c r="O29" s="41" t="str">
        <f t="shared" si="13"/>
        <v/>
      </c>
      <c r="P29" s="168">
        <f>IF(AND($C$14&lt;&gt;"No Mature Blocks in Population",$E29&gt;0,COUNTIF('District Grade Distribution'!$C$24:$C$35,$D29)&gt;0),VLOOKUP($C$3,'District Grade Distribution'!$B$5:$N$20,3,FALSE),0)</f>
        <v>0</v>
      </c>
      <c r="Q29" s="170" t="str">
        <f t="shared" si="14"/>
        <v/>
      </c>
      <c r="R29" s="42" t="str">
        <f t="shared" si="15"/>
        <v/>
      </c>
      <c r="S29" s="41" t="str">
        <f t="shared" si="16"/>
        <v/>
      </c>
      <c r="T29" s="168" cm="1">
        <f t="array" ref="T29">IFERROR(_xlfn.IFS(AND($C$14&lt;&gt;"No Mature Blocks in Population", $E29&gt;0, COUNTIF('District Grade Distribution'!$B$24:$B$36, $D29)&gt;0),VLOOKUP($C$3, 'District Grade Distribution'!$B$5:$N$20, 6, FALSE),AND($C$14&lt;&gt;"No Mature Blocks in Population", $E29&gt;0, COUNTIF('District Grade Distribution'!$C$24:$C$35, $D29)&gt;0),VLOOKUP($C$3, 'District Grade Distribution'!$B$5:$N$20, 4, FALSE)),0)</f>
        <v>0</v>
      </c>
      <c r="U29" s="170" t="str">
        <f t="shared" si="19"/>
        <v/>
      </c>
      <c r="V29" s="42" t="str">
        <f t="shared" si="3"/>
        <v/>
      </c>
      <c r="W29" s="41" t="str">
        <f t="shared" si="4"/>
        <v/>
      </c>
      <c r="X29" s="168">
        <f>IF(AND($C$14&lt;&gt;"No Mature Blocks in Population",$E29&gt;0,COUNTIF('District Grade Distribution'!$B$24:$C$36,$D29)&gt;0),VLOOKUP($C$3,'District Grade Distribution'!$B$5:$N$20,5,FALSE),0)</f>
        <v>0</v>
      </c>
      <c r="Y29" s="170" t="str">
        <f t="shared" si="20"/>
        <v/>
      </c>
      <c r="Z29" s="42" t="str">
        <f t="shared" si="6"/>
        <v/>
      </c>
      <c r="AA29" s="41" t="str">
        <f t="shared" si="7"/>
        <v/>
      </c>
    </row>
    <row r="30" spans="3:27" ht="15" thickBot="1" x14ac:dyDescent="0.35">
      <c r="D30" s="179" t="str">
        <f>IF($C$10="No Mature Blocks in Population","", IF('Cutblock Information'!R16="","",'Cutblock Information'!R16))</f>
        <v/>
      </c>
      <c r="E30" s="185" t="str">
        <f>IF($C$10="No Mature Blocks in Population","", IF('Cutblock Information'!S16="","",'Cutblock Information'!S16))</f>
        <v/>
      </c>
      <c r="F30" s="152" t="str">
        <f t="shared" si="18"/>
        <v/>
      </c>
      <c r="G30" s="158">
        <f>IF(AND($C$14&lt;&gt;"No Mature Blocks in Population",$E30&gt;0,COUNTIF('District Grade Distribution'!$C$24:$C$35,$D30)&gt;0),VLOOKUP($C$3,'District Grade Distribution'!$B$5:$N$20,2,FALSE),0)</f>
        <v>0</v>
      </c>
      <c r="H30" s="153" t="str">
        <f t="shared" si="17"/>
        <v/>
      </c>
      <c r="I30" s="183" t="str">
        <f t="shared" si="8"/>
        <v/>
      </c>
      <c r="J30" s="159" t="str">
        <f t="shared" si="9"/>
        <v/>
      </c>
      <c r="K30" s="153" t="str">
        <f t="shared" si="10"/>
        <v/>
      </c>
      <c r="L30" s="168">
        <f>IF(AND($C$14&lt;&gt;"No Mature Blocks in Population",$E30&gt;0,COUNTIF('District Grade Distribution'!$B$24:$B$31,$D30)&gt;0),VLOOKUP($C$3,'District Grade Distribution'!$B$5:$N$20,2,FALSE),0)</f>
        <v>0</v>
      </c>
      <c r="M30" s="171" t="str">
        <f t="shared" si="11"/>
        <v/>
      </c>
      <c r="N30" s="159" t="str">
        <f t="shared" si="12"/>
        <v/>
      </c>
      <c r="O30" s="153" t="str">
        <f t="shared" si="13"/>
        <v/>
      </c>
      <c r="P30" s="168">
        <f>IF(AND($C$14&lt;&gt;"No Mature Blocks in Population",$E30&gt;0,COUNTIF('District Grade Distribution'!$C$24:$C$35,$D30)&gt;0),VLOOKUP($C$3,'District Grade Distribution'!$B$5:$N$20,3,FALSE),0)</f>
        <v>0</v>
      </c>
      <c r="Q30" s="171" t="str">
        <f t="shared" si="14"/>
        <v/>
      </c>
      <c r="R30" s="159" t="str">
        <f t="shared" si="15"/>
        <v/>
      </c>
      <c r="S30" s="153" t="str">
        <f t="shared" si="16"/>
        <v/>
      </c>
      <c r="T30" s="168" cm="1">
        <f t="array" ref="T30">IFERROR(_xlfn.IFS(AND($C$14&lt;&gt;"No Mature Blocks in Population", $E30&gt;0, COUNTIF('District Grade Distribution'!$B$24:$B$36, $D30)&gt;0),VLOOKUP($C$3, 'District Grade Distribution'!$B$5:$N$20, 6, FALSE),AND($C$14&lt;&gt;"No Mature Blocks in Population", $E30&gt;0, COUNTIF('District Grade Distribution'!$C$24:$C$35, $D30)&gt;0),VLOOKUP($C$3, 'District Grade Distribution'!$B$5:$N$20, 4, FALSE)),0)</f>
        <v>0</v>
      </c>
      <c r="U30" s="240" t="str">
        <f t="shared" si="19"/>
        <v/>
      </c>
      <c r="V30" s="159" t="str">
        <f t="shared" si="3"/>
        <v/>
      </c>
      <c r="W30" s="153" t="str">
        <f t="shared" si="4"/>
        <v/>
      </c>
      <c r="X30" s="168">
        <f>IF(AND($C$14&lt;&gt;"No Mature Blocks in Population",$E30&gt;0,COUNTIF('District Grade Distribution'!$B$24:$C$36,$D30)&gt;0),VLOOKUP($C$3,'District Grade Distribution'!$B$5:$N$20,5,FALSE),0)</f>
        <v>0</v>
      </c>
      <c r="Y30" s="240" t="str">
        <f t="shared" si="20"/>
        <v/>
      </c>
      <c r="Z30" s="159" t="str">
        <f t="shared" si="6"/>
        <v/>
      </c>
      <c r="AA30" s="153" t="str">
        <f t="shared" si="7"/>
        <v/>
      </c>
    </row>
    <row r="31" spans="3:27" s="2" customFormat="1" ht="15" thickBot="1" x14ac:dyDescent="0.35">
      <c r="C31" s="38"/>
      <c r="D31" s="172" t="str">
        <f>IF($C$10="No Mature Blocks in Population","", IF('Cutblock Information'!R17="","",'Cutblock Information'!R17))</f>
        <v/>
      </c>
      <c r="E31" s="173" t="str">
        <f>IF($C$10="No Mature Blocks in Population","", IF('Cutblock Information'!S17="","",'Cutblock Information'!S17))</f>
        <v/>
      </c>
      <c r="F31" s="39" t="str">
        <f t="shared" si="18"/>
        <v/>
      </c>
      <c r="G31" s="158">
        <f>IF(AND($C$14&lt;&gt;"No Mature Blocks in Population",$E31&gt;0,COUNTIF('District Grade Distribution'!$C$24:$C$35,$D31)&gt;0),VLOOKUP($C$3,'District Grade Distribution'!$B$5:$N$20,2,FALSE),0)</f>
        <v>0</v>
      </c>
      <c r="H31" s="41" t="str">
        <f t="shared" si="17"/>
        <v/>
      </c>
      <c r="I31" s="182" t="str">
        <f t="shared" si="8"/>
        <v/>
      </c>
      <c r="J31" s="42" t="str">
        <f t="shared" si="9"/>
        <v/>
      </c>
      <c r="K31" s="41" t="str">
        <f t="shared" si="10"/>
        <v/>
      </c>
      <c r="L31" s="168">
        <f>IF(AND($C$14&lt;&gt;"No Mature Blocks in Population",$E31&gt;0,COUNTIF('District Grade Distribution'!$B$24:$B$31,$D31)&gt;0),VLOOKUP($C$3,'District Grade Distribution'!$B$5:$N$20,2,FALSE),0)</f>
        <v>0</v>
      </c>
      <c r="M31" s="170" t="str">
        <f t="shared" si="11"/>
        <v/>
      </c>
      <c r="N31" s="42" t="str">
        <f t="shared" si="12"/>
        <v/>
      </c>
      <c r="O31" s="41" t="str">
        <f t="shared" si="13"/>
        <v/>
      </c>
      <c r="P31" s="168">
        <f>IF(AND($C$14&lt;&gt;"No Mature Blocks in Population",$E31&gt;0,COUNTIF('District Grade Distribution'!$C$24:$C$35,$D31)&gt;0),VLOOKUP($C$3,'District Grade Distribution'!$B$5:$N$20,3,FALSE),0)</f>
        <v>0</v>
      </c>
      <c r="Q31" s="170" t="str">
        <f t="shared" si="14"/>
        <v/>
      </c>
      <c r="R31" s="42" t="str">
        <f t="shared" si="15"/>
        <v/>
      </c>
      <c r="S31" s="41" t="str">
        <f t="shared" si="16"/>
        <v/>
      </c>
      <c r="T31" s="168" cm="1">
        <f t="array" ref="T31">IFERROR(_xlfn.IFS(AND($C$14&lt;&gt;"No Mature Blocks in Population", $E31&gt;0, COUNTIF('District Grade Distribution'!$B$24:$B$36, $D31)&gt;0),VLOOKUP($C$3, 'District Grade Distribution'!$B$5:$N$20, 6, FALSE),AND($C$14&lt;&gt;"No Mature Blocks in Population", $E31&gt;0, COUNTIF('District Grade Distribution'!$C$24:$C$35, $D31)&gt;0),VLOOKUP($C$3, 'District Grade Distribution'!$B$5:$N$20, 4, FALSE)),0)</f>
        <v>0</v>
      </c>
      <c r="U31" s="170" t="str">
        <f t="shared" si="19"/>
        <v/>
      </c>
      <c r="V31" s="42" t="str">
        <f t="shared" si="3"/>
        <v/>
      </c>
      <c r="W31" s="41" t="str">
        <f t="shared" si="4"/>
        <v/>
      </c>
      <c r="X31" s="168">
        <f>IF(AND($C$14&lt;&gt;"No Mature Blocks in Population",$E31&gt;0,COUNTIF('District Grade Distribution'!$B$24:$C$36,$D31)&gt;0),VLOOKUP($C$3,'District Grade Distribution'!$B$5:$N$20,5,FALSE),0)</f>
        <v>0</v>
      </c>
      <c r="Y31" s="170" t="str">
        <f t="shared" si="20"/>
        <v/>
      </c>
      <c r="Z31" s="42" t="str">
        <f t="shared" si="6"/>
        <v/>
      </c>
      <c r="AA31" s="41" t="str">
        <f t="shared" si="7"/>
        <v/>
      </c>
    </row>
    <row r="32" spans="3:27" ht="15" thickBot="1" x14ac:dyDescent="0.35">
      <c r="D32" s="179" t="str">
        <f>IF($C$10="No Mature Blocks in Population","", IF('Cutblock Information'!R18="","",'Cutblock Information'!R18))</f>
        <v/>
      </c>
      <c r="E32" s="185" t="str">
        <f>IF($C$10="No Mature Blocks in Population","", IF('Cutblock Information'!S18="","",'Cutblock Information'!S18))</f>
        <v/>
      </c>
      <c r="F32" s="152" t="str">
        <f t="shared" si="18"/>
        <v/>
      </c>
      <c r="G32" s="158">
        <f>IF(AND($C$14&lt;&gt;"No Mature Blocks in Population",$E32&gt;0,COUNTIF('District Grade Distribution'!$C$24:$C$35,$D32)&gt;0),VLOOKUP($C$3,'District Grade Distribution'!$B$5:$N$20,2,FALSE),0)</f>
        <v>0</v>
      </c>
      <c r="H32" s="153" t="str">
        <f t="shared" si="17"/>
        <v/>
      </c>
      <c r="I32" s="183" t="str">
        <f t="shared" si="8"/>
        <v/>
      </c>
      <c r="J32" s="159" t="str">
        <f t="shared" si="9"/>
        <v/>
      </c>
      <c r="K32" s="153" t="str">
        <f t="shared" si="10"/>
        <v/>
      </c>
      <c r="L32" s="168">
        <f>IF(AND($C$14&lt;&gt;"No Mature Blocks in Population",$E32&gt;0,COUNTIF('District Grade Distribution'!$B$24:$B$31,$D32)&gt;0),VLOOKUP($C$3,'District Grade Distribution'!$B$5:$N$20,2,FALSE),0)</f>
        <v>0</v>
      </c>
      <c r="M32" s="171" t="str">
        <f t="shared" si="11"/>
        <v/>
      </c>
      <c r="N32" s="159" t="str">
        <f t="shared" si="12"/>
        <v/>
      </c>
      <c r="O32" s="153" t="str">
        <f t="shared" si="13"/>
        <v/>
      </c>
      <c r="P32" s="168">
        <f>IF(AND($C$14&lt;&gt;"No Mature Blocks in Population",$E32&gt;0,COUNTIF('District Grade Distribution'!$C$24:$C$35,$D32)&gt;0),VLOOKUP($C$3,'District Grade Distribution'!$B$5:$N$20,3,FALSE),0)</f>
        <v>0</v>
      </c>
      <c r="Q32" s="171" t="str">
        <f t="shared" si="14"/>
        <v/>
      </c>
      <c r="R32" s="159" t="str">
        <f t="shared" si="15"/>
        <v/>
      </c>
      <c r="S32" s="153" t="str">
        <f t="shared" si="16"/>
        <v/>
      </c>
      <c r="T32" s="168" cm="1">
        <f t="array" ref="T32">IFERROR(_xlfn.IFS(AND($C$14&lt;&gt;"No Mature Blocks in Population", $E32&gt;0, COUNTIF('District Grade Distribution'!$B$24:$B$36, $D32)&gt;0),VLOOKUP($C$3, 'District Grade Distribution'!$B$5:$N$20, 6, FALSE),AND($C$14&lt;&gt;"No Mature Blocks in Population", $E32&gt;0, COUNTIF('District Grade Distribution'!$C$24:$C$35, $D32)&gt;0),VLOOKUP($C$3, 'District Grade Distribution'!$B$5:$N$20, 4, FALSE)),0)</f>
        <v>0</v>
      </c>
      <c r="U32" s="240" t="str">
        <f t="shared" si="19"/>
        <v/>
      </c>
      <c r="V32" s="159" t="str">
        <f t="shared" si="3"/>
        <v/>
      </c>
      <c r="W32" s="153" t="str">
        <f t="shared" si="4"/>
        <v/>
      </c>
      <c r="X32" s="168">
        <f>IF(AND($C$14&lt;&gt;"No Mature Blocks in Population",$E32&gt;0,COUNTIF('District Grade Distribution'!$B$24:$C$36,$D32)&gt;0),VLOOKUP($C$3,'District Grade Distribution'!$B$5:$N$20,5,FALSE),0)</f>
        <v>0</v>
      </c>
      <c r="Y32" s="240" t="str">
        <f t="shared" si="20"/>
        <v/>
      </c>
      <c r="Z32" s="159" t="str">
        <f t="shared" si="6"/>
        <v/>
      </c>
      <c r="AA32" s="153" t="str">
        <f t="shared" si="7"/>
        <v/>
      </c>
    </row>
    <row r="33" spans="4:27" ht="15" thickBot="1" x14ac:dyDescent="0.35">
      <c r="D33" s="172" t="str">
        <f>IF($C$10="No Mature Blocks in Population","", IF('Cutblock Information'!R19="","",'Cutblock Information'!R19))</f>
        <v/>
      </c>
      <c r="E33" s="173" t="str">
        <f>IF($C$10="No Mature Blocks in Population","", IF('Cutblock Information'!S19="","",'Cutblock Information'!S19))</f>
        <v/>
      </c>
      <c r="F33" s="39" t="str">
        <f t="shared" si="18"/>
        <v/>
      </c>
      <c r="G33" s="158">
        <f>IF(AND($C$14&lt;&gt;"No Mature Blocks in Population",$E33&gt;0,COUNTIF('District Grade Distribution'!$C$24:$C$35,$D33)&gt;0),VLOOKUP($C$3,'District Grade Distribution'!$B$5:$N$20,2,FALSE),0)</f>
        <v>0</v>
      </c>
      <c r="H33" s="41" t="str">
        <f t="shared" si="17"/>
        <v/>
      </c>
      <c r="I33" s="182" t="str">
        <f t="shared" si="8"/>
        <v/>
      </c>
      <c r="J33" s="42" t="str">
        <f t="shared" si="9"/>
        <v/>
      </c>
      <c r="K33" s="41" t="str">
        <f t="shared" si="10"/>
        <v/>
      </c>
      <c r="L33" s="168">
        <f>IF(AND($C$14&lt;&gt;"No Mature Blocks in Population",$E33&gt;0,COUNTIF('District Grade Distribution'!$B$24:$B$31,$D33)&gt;0),VLOOKUP($C$3,'District Grade Distribution'!$B$5:$N$20,2,FALSE),0)</f>
        <v>0</v>
      </c>
      <c r="M33" s="170" t="str">
        <f t="shared" si="11"/>
        <v/>
      </c>
      <c r="N33" s="42" t="str">
        <f t="shared" si="12"/>
        <v/>
      </c>
      <c r="O33" s="41" t="str">
        <f t="shared" si="13"/>
        <v/>
      </c>
      <c r="P33" s="168">
        <f>IF(AND($C$14&lt;&gt;"No Mature Blocks in Population",$E33&gt;0,COUNTIF('District Grade Distribution'!$C$24:$C$35,$D33)&gt;0),VLOOKUP($C$3,'District Grade Distribution'!$B$5:$N$20,3,FALSE),0)</f>
        <v>0</v>
      </c>
      <c r="Q33" s="170" t="str">
        <f t="shared" si="14"/>
        <v/>
      </c>
      <c r="R33" s="42" t="str">
        <f t="shared" si="15"/>
        <v/>
      </c>
      <c r="S33" s="41" t="str">
        <f t="shared" si="16"/>
        <v/>
      </c>
      <c r="T33" s="168" cm="1">
        <f t="array" ref="T33">IFERROR(_xlfn.IFS(AND($C$14&lt;&gt;"No Mature Blocks in Population", $E33&gt;0, COUNTIF('District Grade Distribution'!$B$24:$B$36, $D33)&gt;0),VLOOKUP($C$3, 'District Grade Distribution'!$B$5:$N$20, 6, FALSE),AND($C$14&lt;&gt;"No Mature Blocks in Population", $E33&gt;0, COUNTIF('District Grade Distribution'!$C$24:$C$35, $D33)&gt;0),VLOOKUP($C$3, 'District Grade Distribution'!$B$5:$N$20, 4, FALSE)),0)</f>
        <v>0</v>
      </c>
      <c r="U33" s="170" t="str">
        <f t="shared" si="19"/>
        <v/>
      </c>
      <c r="V33" s="42" t="str">
        <f t="shared" si="3"/>
        <v/>
      </c>
      <c r="W33" s="41" t="str">
        <f t="shared" si="4"/>
        <v/>
      </c>
      <c r="X33" s="168">
        <f>IF(AND($C$14&lt;&gt;"No Mature Blocks in Population",$E33&gt;0,COUNTIF('District Grade Distribution'!$B$24:$C$36,$D33)&gt;0),VLOOKUP($C$3,'District Grade Distribution'!$B$5:$N$20,5,FALSE),0)</f>
        <v>0</v>
      </c>
      <c r="Y33" s="170" t="str">
        <f t="shared" si="20"/>
        <v/>
      </c>
      <c r="Z33" s="42" t="str">
        <f t="shared" si="6"/>
        <v/>
      </c>
      <c r="AA33" s="41" t="str">
        <f t="shared" si="7"/>
        <v/>
      </c>
    </row>
    <row r="34" spans="4:27" ht="15" thickBot="1" x14ac:dyDescent="0.35">
      <c r="D34" s="179" t="str">
        <f>IF($C$10="No Mature Blocks in Population","", IF('Cutblock Information'!R20="","",'Cutblock Information'!R20))</f>
        <v/>
      </c>
      <c r="E34" s="185" t="str">
        <f>IF($C$10="No Mature Blocks in Population","", IF('Cutblock Information'!S20="","",'Cutblock Information'!S20))</f>
        <v/>
      </c>
      <c r="F34" s="152" t="str">
        <f t="shared" si="18"/>
        <v/>
      </c>
      <c r="G34" s="158">
        <f>IF(AND($C$14&lt;&gt;"No Mature Blocks in Population",$E34&gt;0,COUNTIF('District Grade Distribution'!$C$24:$C$35,$D34)&gt;0),VLOOKUP($C$3,'District Grade Distribution'!$B$5:$N$20,2,FALSE),0)</f>
        <v>0</v>
      </c>
      <c r="H34" s="153" t="str">
        <f t="shared" si="17"/>
        <v/>
      </c>
      <c r="I34" s="183" t="str">
        <f t="shared" si="8"/>
        <v/>
      </c>
      <c r="J34" s="159" t="str">
        <f t="shared" si="9"/>
        <v/>
      </c>
      <c r="K34" s="153" t="str">
        <f t="shared" si="10"/>
        <v/>
      </c>
      <c r="L34" s="168">
        <f>IF(AND($C$14&lt;&gt;"No Mature Blocks in Population",$E34&gt;0,COUNTIF('District Grade Distribution'!$B$24:$B$31,$D34)&gt;0),VLOOKUP($C$3,'District Grade Distribution'!$B$5:$N$20,2,FALSE),0)</f>
        <v>0</v>
      </c>
      <c r="M34" s="171" t="str">
        <f t="shared" si="11"/>
        <v/>
      </c>
      <c r="N34" s="159" t="str">
        <f t="shared" si="12"/>
        <v/>
      </c>
      <c r="O34" s="153" t="str">
        <f t="shared" si="13"/>
        <v/>
      </c>
      <c r="P34" s="168">
        <f>IF(AND($C$14&lt;&gt;"No Mature Blocks in Population",$E34&gt;0,COUNTIF('District Grade Distribution'!$C$24:$C$35,$D34)&gt;0),VLOOKUP($C$3,'District Grade Distribution'!$B$5:$N$20,3,FALSE),0)</f>
        <v>0</v>
      </c>
      <c r="Q34" s="171" t="str">
        <f t="shared" si="14"/>
        <v/>
      </c>
      <c r="R34" s="159" t="str">
        <f t="shared" si="15"/>
        <v/>
      </c>
      <c r="S34" s="153" t="str">
        <f t="shared" si="16"/>
        <v/>
      </c>
      <c r="T34" s="168" cm="1">
        <f t="array" ref="T34">IFERROR(_xlfn.IFS(AND($C$14&lt;&gt;"No Mature Blocks in Population", $E34&gt;0, COUNTIF('District Grade Distribution'!$B$24:$B$36, $D34)&gt;0),VLOOKUP($C$3, 'District Grade Distribution'!$B$5:$N$20, 6, FALSE),AND($C$14&lt;&gt;"No Mature Blocks in Population", $E34&gt;0, COUNTIF('District Grade Distribution'!$C$24:$C$35, $D34)&gt;0),VLOOKUP($C$3, 'District Grade Distribution'!$B$5:$N$20, 4, FALSE)),0)</f>
        <v>0</v>
      </c>
      <c r="U34" s="240" t="str">
        <f t="shared" si="19"/>
        <v/>
      </c>
      <c r="V34" s="159" t="str">
        <f t="shared" si="3"/>
        <v/>
      </c>
      <c r="W34" s="153" t="str">
        <f t="shared" si="4"/>
        <v/>
      </c>
      <c r="X34" s="168">
        <f>IF(AND($C$14&lt;&gt;"No Mature Blocks in Population",$E34&gt;0,COUNTIF('District Grade Distribution'!$B$24:$C$36,$D34)&gt;0),VLOOKUP($C$3,'District Grade Distribution'!$B$5:$N$20,5,FALSE),0)</f>
        <v>0</v>
      </c>
      <c r="Y34" s="240" t="str">
        <f t="shared" si="20"/>
        <v/>
      </c>
      <c r="Z34" s="159" t="str">
        <f t="shared" si="6"/>
        <v/>
      </c>
      <c r="AA34" s="153" t="str">
        <f t="shared" si="7"/>
        <v/>
      </c>
    </row>
    <row r="35" spans="4:27" ht="15" thickBot="1" x14ac:dyDescent="0.35">
      <c r="D35" s="228" t="str">
        <f>IF($C$10="No Mature Blocks in Population","", IF('Cutblock Information'!R21="","",'Cutblock Information'!R21))</f>
        <v/>
      </c>
      <c r="E35" s="175" t="str">
        <f>IF($C$10="No Mature Blocks in Population","",'Cutblock Information'!S21)</f>
        <v/>
      </c>
      <c r="F35" s="231" t="str">
        <f>IF(E36="","",E36*$C$16)</f>
        <v/>
      </c>
      <c r="G35" s="237">
        <f>IF(AND($C$14&lt;&gt;"No Mature Blocks in Population",$E36&gt;0,COUNTIF('District Grade Distribution'!$C$24:$C$35,$D35)&gt;0),VLOOKUP($C$3,'District Grade Distribution'!$B$5:$N$20,2,FALSE),0)</f>
        <v>0</v>
      </c>
      <c r="H35" s="233" t="str">
        <f>IF(E36="","","SCCX")</f>
        <v/>
      </c>
      <c r="I35" s="238">
        <f>SUM(I20:I34)</f>
        <v>0</v>
      </c>
      <c r="J35" s="112" t="str">
        <f>IF(OR(I35="",I35=0),"","W")</f>
        <v/>
      </c>
      <c r="K35" s="233" t="str">
        <f t="shared" si="10"/>
        <v/>
      </c>
      <c r="L35" s="168">
        <f>IF(AND($C$14&lt;&gt;"No Mature Blocks in Population",$E35&gt;0,COUNTIF('District Grade Distribution'!$B$24:$B$31,$D35)&gt;0),VLOOKUP($C$3,'District Grade Distribution'!$B$5:$N$20,2,FALSE),0)</f>
        <v>0</v>
      </c>
      <c r="M35" s="234">
        <f>SUM(M20:M34)</f>
        <v>0</v>
      </c>
      <c r="N35" s="112" t="str">
        <f>IF(OR(M35="",M35=0),"","W")</f>
        <v/>
      </c>
      <c r="O35" s="233" t="str">
        <f t="shared" si="13"/>
        <v/>
      </c>
      <c r="P35" s="239">
        <f>IF(AND($C$14&lt;&gt;"No Mature Blocks in Population",$E36&gt;0,COUNTIF('District Grade Distribution'!$C$24:$C$35,$D35)&gt;0),VLOOKUP($C$3,'District Grade Distribution'!$B$5:$N$20,3,FALSE),0)</f>
        <v>0</v>
      </c>
      <c r="Q35" s="234">
        <f>SUM(Q20:Q34)</f>
        <v>0</v>
      </c>
      <c r="R35" s="112" t="str">
        <f>IF(OR(Q35="",Q35=0),"","W")</f>
        <v/>
      </c>
      <c r="S35" s="233" t="str">
        <f t="shared" si="16"/>
        <v/>
      </c>
      <c r="T35" s="239" cm="1">
        <f t="array" ref="T35">IFERROR(_xlfn.IFS(AND($C$14&lt;&gt;"No Mature Blocks in Population", $E36&gt;0, COUNTIF('District Grade Distribution'!$B$24:$B$36, $D35)&gt;0),VLOOKUP($C$3, 'District Grade Distribution'!$B$5:$N$20, 6, FALSE),AND($C$14&lt;&gt;"No Mature Blocks in Population", $E36&gt;0, COUNTIF('District Grade Distribution'!$C$24:$C$35, $D35)&gt;0),VLOOKUP($C$3, 'District Grade Distribution'!$B$5:$N$20, 4, FALSE)),0)</f>
        <v>0</v>
      </c>
      <c r="U35" s="234">
        <f>SUM(U20:U34)</f>
        <v>0</v>
      </c>
      <c r="V35" s="112" t="str">
        <f>IF(OR(U35="",U35=0),"","W")</f>
        <v/>
      </c>
      <c r="W35" s="233" t="str">
        <f t="shared" si="4"/>
        <v/>
      </c>
      <c r="X35" s="239">
        <f>IF(AND($C$14&lt;&gt;"No Mature Blocks in Population",$E36&gt;0,COUNTIF('District Grade Distribution'!$B$24:$C$36,$D35)&gt;0),VLOOKUP($C$3,'District Grade Distribution'!$B$5:$N$20,5,FALSE),0)</f>
        <v>0</v>
      </c>
      <c r="Y35" s="234">
        <f>SUM(Y20:Y34)</f>
        <v>0</v>
      </c>
      <c r="Z35" s="112" t="str">
        <f>IF(OR(Y35="",Y35=0),"","W")</f>
        <v/>
      </c>
      <c r="AA35" s="233" t="str">
        <f t="shared" si="7"/>
        <v/>
      </c>
    </row>
    <row r="36" spans="4:27" x14ac:dyDescent="0.3">
      <c r="E36" s="180"/>
    </row>
  </sheetData>
  <sheetProtection algorithmName="SHA-512" hashValue="TippuXkIt4tGU6ydxtrsxq8ZuTksAbHFJ96DO8aBRthUbUePuhmrSStaWFipOh6CVkV+GlE3Zku6Mp4iXzkqvQ==" saltValue="XGyQh4/rzAVYr33ehLGGTw==" spinCount="100000" sheet="1" objects="1" scenarios="1"/>
  <mergeCells count="22">
    <mergeCell ref="C14:E14"/>
    <mergeCell ref="C15:E15"/>
    <mergeCell ref="I18:K18"/>
    <mergeCell ref="Q18:S18"/>
    <mergeCell ref="U18:W18"/>
    <mergeCell ref="C16:E16"/>
    <mergeCell ref="M18:O18"/>
    <mergeCell ref="I17:AA17"/>
    <mergeCell ref="Y18:AA18"/>
    <mergeCell ref="B1:E1"/>
    <mergeCell ref="B2:E2"/>
    <mergeCell ref="C3:E3"/>
    <mergeCell ref="C4:E4"/>
    <mergeCell ref="C5:E5"/>
    <mergeCell ref="C13:E13"/>
    <mergeCell ref="C8:E8"/>
    <mergeCell ref="C6:E6"/>
    <mergeCell ref="C10:E10"/>
    <mergeCell ref="C11:E11"/>
    <mergeCell ref="C7:E7"/>
    <mergeCell ref="C9:E9"/>
    <mergeCell ref="C12:E12"/>
  </mergeCells>
  <dataValidations count="1">
    <dataValidation type="list" allowBlank="1" showInputMessage="1" showErrorMessage="1" sqref="F11" xr:uid="{6AE4C2B1-F9C0-445B-8687-342A3E307E8F}">
      <formula1>"4, 10, 20"</formula1>
    </dataValidation>
  </dataValidations>
  <pageMargins left="0.7" right="0.7" top="0.75" bottom="0.75" header="0.3" footer="0.3"/>
  <pageSetup orientation="portrait" horizontalDpi="1200" verticalDpi="120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C000"/>
  </sheetPr>
  <dimension ref="B1:N35"/>
  <sheetViews>
    <sheetView zoomScale="80" zoomScaleNormal="80" workbookViewId="0">
      <selection activeCell="F24" sqref="F24"/>
    </sheetView>
  </sheetViews>
  <sheetFormatPr defaultRowHeight="14.4" x14ac:dyDescent="0.3"/>
  <cols>
    <col min="2" max="2" width="21.88671875" customWidth="1"/>
    <col min="3" max="14" width="16.77734375" customWidth="1"/>
  </cols>
  <sheetData>
    <row r="1" spans="2:14" ht="15" thickBot="1" x14ac:dyDescent="0.35"/>
    <row r="2" spans="2:14" ht="16.2" customHeight="1" thickBot="1" x14ac:dyDescent="0.35">
      <c r="C2" s="366" t="s">
        <v>228</v>
      </c>
      <c r="D2" s="367"/>
      <c r="E2" s="367"/>
      <c r="F2" s="367"/>
      <c r="G2" s="367"/>
      <c r="H2" s="368"/>
      <c r="I2" s="372" t="s">
        <v>83</v>
      </c>
      <c r="J2" s="373"/>
      <c r="K2" s="373"/>
      <c r="L2" s="373"/>
      <c r="M2" s="373"/>
      <c r="N2" s="374"/>
    </row>
    <row r="3" spans="2:14" s="194" customFormat="1" ht="16.2" customHeight="1" thickBot="1" x14ac:dyDescent="0.35">
      <c r="B3" s="364" t="s">
        <v>4</v>
      </c>
      <c r="C3" s="369"/>
      <c r="D3" s="370"/>
      <c r="E3" s="370"/>
      <c r="F3" s="370"/>
      <c r="G3" s="370"/>
      <c r="H3" s="371"/>
      <c r="I3" s="375"/>
      <c r="J3" s="376"/>
      <c r="K3" s="376"/>
      <c r="L3" s="376"/>
      <c r="M3" s="376"/>
      <c r="N3" s="377"/>
    </row>
    <row r="4" spans="2:14" s="194" customFormat="1" ht="63.6" customHeight="1" thickBot="1" x14ac:dyDescent="0.35">
      <c r="B4" s="365"/>
      <c r="C4" s="195" t="s">
        <v>105</v>
      </c>
      <c r="D4" s="196" t="s">
        <v>104</v>
      </c>
      <c r="E4" s="197" t="s">
        <v>249</v>
      </c>
      <c r="F4" s="197" t="s">
        <v>16</v>
      </c>
      <c r="G4" s="197" t="s">
        <v>250</v>
      </c>
      <c r="H4" s="198" t="s">
        <v>14</v>
      </c>
      <c r="I4" s="195" t="s">
        <v>105</v>
      </c>
      <c r="J4" s="196" t="s">
        <v>104</v>
      </c>
      <c r="K4" s="197" t="s">
        <v>249</v>
      </c>
      <c r="L4" s="197" t="s">
        <v>16</v>
      </c>
      <c r="M4" s="197" t="s">
        <v>250</v>
      </c>
      <c r="N4" s="199" t="s">
        <v>14</v>
      </c>
    </row>
    <row r="5" spans="2:14" ht="18" customHeight="1" x14ac:dyDescent="0.35">
      <c r="B5" s="200"/>
      <c r="C5" s="201">
        <v>16.193297638862401</v>
      </c>
      <c r="D5" s="201">
        <v>8.8700507774271387</v>
      </c>
      <c r="E5" s="201">
        <v>5.2390278433223205</v>
      </c>
      <c r="F5" s="201">
        <v>1.1829803181300953</v>
      </c>
      <c r="G5" s="201">
        <f>SUM(D5+E5)</f>
        <v>14.109078620749459</v>
      </c>
      <c r="H5" s="202">
        <v>31.485356577741999</v>
      </c>
      <c r="I5" s="203">
        <v>17.832402849186348</v>
      </c>
      <c r="J5" s="201">
        <v>9.7678880659993101</v>
      </c>
      <c r="K5" s="201">
        <v>3.8682022518990289</v>
      </c>
      <c r="L5" s="201">
        <v>1.297870812108318</v>
      </c>
      <c r="M5" s="201">
        <f>SUM(J5+K5)</f>
        <v>13.63609031789834</v>
      </c>
      <c r="N5" s="204">
        <v>32.766363979193002</v>
      </c>
    </row>
    <row r="6" spans="2:14" ht="18" customHeight="1" thickBot="1" x14ac:dyDescent="0.4">
      <c r="B6" s="205" t="s">
        <v>107</v>
      </c>
      <c r="C6" s="206">
        <f>C5/H5</f>
        <v>0.51431202943116605</v>
      </c>
      <c r="D6" s="206">
        <f>D5/H5</f>
        <v>0.28171987684261007</v>
      </c>
      <c r="E6" s="206">
        <f>E5/H5</f>
        <v>0.16639569669113916</v>
      </c>
      <c r="F6" s="206">
        <f>F5/H5</f>
        <v>3.7572397035083339E-2</v>
      </c>
      <c r="G6" s="207">
        <f>G5/H5</f>
        <v>0.4481155735337492</v>
      </c>
      <c r="H6" s="208">
        <f>SUM(C6:F6)</f>
        <v>0.99999999999999867</v>
      </c>
      <c r="I6" s="209">
        <f>I5/N5</f>
        <v>0.54422891903752635</v>
      </c>
      <c r="J6" s="206">
        <f>J5/N5</f>
        <v>0.29810717088420385</v>
      </c>
      <c r="K6" s="206">
        <f>K5/N5</f>
        <v>0.11805405855698177</v>
      </c>
      <c r="L6" s="206">
        <f>L5/N5</f>
        <v>3.9609851521288111E-2</v>
      </c>
      <c r="M6" s="207">
        <f>M5/N5</f>
        <v>0.41616122944118566</v>
      </c>
      <c r="N6" s="210">
        <f>SUM(I6:L6)</f>
        <v>1.0000000000000002</v>
      </c>
    </row>
    <row r="7" spans="2:14" ht="18" customHeight="1" x14ac:dyDescent="0.35">
      <c r="B7" s="211"/>
      <c r="C7" s="212">
        <v>38.115719927381207</v>
      </c>
      <c r="D7" s="212">
        <v>22.535167815378827</v>
      </c>
      <c r="E7" s="212">
        <v>15.012931034482756</v>
      </c>
      <c r="F7" s="212">
        <v>6.2415847007004857</v>
      </c>
      <c r="G7" s="212">
        <f t="shared" ref="G7:G19" si="0">SUM(D7+E7)</f>
        <v>37.548098849861582</v>
      </c>
      <c r="H7" s="213">
        <v>81.905403477943267</v>
      </c>
      <c r="I7" s="214">
        <v>24.294755212892223</v>
      </c>
      <c r="J7" s="212">
        <v>14.36379495911811</v>
      </c>
      <c r="K7" s="212">
        <v>2.7490443870558741</v>
      </c>
      <c r="L7" s="212">
        <v>1.9189919914973856</v>
      </c>
      <c r="M7" s="212">
        <f t="shared" ref="M7:M19" si="1">SUM(J7+K7)</f>
        <v>17.112839346173985</v>
      </c>
      <c r="N7" s="215">
        <v>43.32658655056359</v>
      </c>
    </row>
    <row r="8" spans="2:14" ht="18" customHeight="1" thickBot="1" x14ac:dyDescent="0.4">
      <c r="B8" s="216" t="s">
        <v>108</v>
      </c>
      <c r="C8" s="217">
        <f>C7/H7</f>
        <v>0.46536270268964108</v>
      </c>
      <c r="D8" s="217">
        <f>D7/H7</f>
        <v>0.27513652162701868</v>
      </c>
      <c r="E8" s="217">
        <f>E7/H7</f>
        <v>0.18329597800620892</v>
      </c>
      <c r="F8" s="217">
        <f>F7/H7</f>
        <v>7.6204797677131453E-2</v>
      </c>
      <c r="G8" s="218">
        <f>G7/H7</f>
        <v>0.45843249963322757</v>
      </c>
      <c r="H8" s="219">
        <f>SUM(C8:F8)</f>
        <v>1</v>
      </c>
      <c r="I8" s="220">
        <f>I7/N7</f>
        <v>0.56073550092711377</v>
      </c>
      <c r="J8" s="217">
        <f>J7/N7</f>
        <v>0.33152380795923253</v>
      </c>
      <c r="K8" s="217">
        <f>K7/N7</f>
        <v>6.3449364603132219E-2</v>
      </c>
      <c r="L8" s="217">
        <f>L7/N7</f>
        <v>4.4291326510521596E-2</v>
      </c>
      <c r="M8" s="218">
        <f>M7/N7</f>
        <v>0.39497317256236475</v>
      </c>
      <c r="N8" s="221">
        <f>SUM(I8:L8)</f>
        <v>1.0000000000000002</v>
      </c>
    </row>
    <row r="9" spans="2:14" ht="18" customHeight="1" x14ac:dyDescent="0.35">
      <c r="B9" s="200"/>
      <c r="C9" s="201">
        <v>17.796886956386132</v>
      </c>
      <c r="D9" s="201">
        <v>8.751935799679373</v>
      </c>
      <c r="E9" s="201">
        <v>10.23640492410661</v>
      </c>
      <c r="F9" s="201">
        <v>14.751643360822278</v>
      </c>
      <c r="G9" s="201">
        <f t="shared" si="0"/>
        <v>18.988340723785981</v>
      </c>
      <c r="H9" s="202">
        <v>51.536871040994392</v>
      </c>
      <c r="I9" s="203">
        <v>11.530582588351139</v>
      </c>
      <c r="J9" s="201">
        <v>5.6703691377855412</v>
      </c>
      <c r="K9" s="201">
        <v>2.4999199760627189</v>
      </c>
      <c r="L9" s="201">
        <v>8.818264058290076</v>
      </c>
      <c r="M9" s="201">
        <f t="shared" si="1"/>
        <v>8.1702891138482592</v>
      </c>
      <c r="N9" s="204">
        <v>28.52</v>
      </c>
    </row>
    <row r="10" spans="2:14" ht="18" customHeight="1" thickBot="1" x14ac:dyDescent="0.4">
      <c r="B10" s="205" t="s">
        <v>106</v>
      </c>
      <c r="C10" s="206">
        <f>C9/H9</f>
        <v>0.3453233888070118</v>
      </c>
      <c r="D10" s="206">
        <f>D9/H9</f>
        <v>0.16981892037484678</v>
      </c>
      <c r="E10" s="206">
        <f>E9/H9</f>
        <v>0.19862294154342788</v>
      </c>
      <c r="F10" s="206">
        <f>F9/H9</f>
        <v>0.2862347492747136</v>
      </c>
      <c r="G10" s="207">
        <f>G9/H9</f>
        <v>0.3684418619182746</v>
      </c>
      <c r="H10" s="208">
        <f>SUM(C10:F10)</f>
        <v>1</v>
      </c>
      <c r="I10" s="209">
        <f>I9/N9</f>
        <v>0.40429812722128822</v>
      </c>
      <c r="J10" s="206">
        <f>J9/N9</f>
        <v>0.19882079725755755</v>
      </c>
      <c r="K10" s="206">
        <f>K9/N9</f>
        <v>8.7654978122816238E-2</v>
      </c>
      <c r="L10" s="206">
        <f>L9/N9</f>
        <v>0.30919579447019901</v>
      </c>
      <c r="M10" s="207">
        <f>M9/N9</f>
        <v>0.28647577538037372</v>
      </c>
      <c r="N10" s="210">
        <f>SUM(I10:L10)</f>
        <v>0.99996969707186101</v>
      </c>
    </row>
    <row r="11" spans="2:14" ht="18" customHeight="1" x14ac:dyDescent="0.35">
      <c r="B11" s="211"/>
      <c r="C11" s="212">
        <v>32.098475936439215</v>
      </c>
      <c r="D11" s="212">
        <v>16.675919438775718</v>
      </c>
      <c r="E11" s="212">
        <v>11.526246142963423</v>
      </c>
      <c r="F11" s="212">
        <v>9.8544692839632759</v>
      </c>
      <c r="G11" s="212">
        <f t="shared" si="0"/>
        <v>28.202165581739141</v>
      </c>
      <c r="H11" s="213">
        <v>70.155110802141635</v>
      </c>
      <c r="I11" s="214">
        <v>30.624078725895519</v>
      </c>
      <c r="J11" s="212">
        <v>15.909935123742542</v>
      </c>
      <c r="K11" s="212">
        <v>2.9844338421976668</v>
      </c>
      <c r="L11" s="212">
        <v>4.6763544515295266</v>
      </c>
      <c r="M11" s="212">
        <f t="shared" si="1"/>
        <v>18.89436896594021</v>
      </c>
      <c r="N11" s="215">
        <v>54.194802143365258</v>
      </c>
    </row>
    <row r="12" spans="2:14" ht="18" customHeight="1" thickBot="1" x14ac:dyDescent="0.4">
      <c r="B12" s="216" t="s">
        <v>109</v>
      </c>
      <c r="C12" s="217">
        <f>C11/H11</f>
        <v>0.45753581698369067</v>
      </c>
      <c r="D12" s="217">
        <f>D11/H11</f>
        <v>0.23770070702057319</v>
      </c>
      <c r="E12" s="217">
        <f>E11/H11</f>
        <v>0.16429659950892073</v>
      </c>
      <c r="F12" s="217">
        <f>F11/H11</f>
        <v>0.14046687648681538</v>
      </c>
      <c r="G12" s="218">
        <f>G11/H11</f>
        <v>0.40199730652949395</v>
      </c>
      <c r="H12" s="219">
        <f>SUM(C12:F12)</f>
        <v>1</v>
      </c>
      <c r="I12" s="220">
        <f>I11/N11</f>
        <v>0.56507409409639553</v>
      </c>
      <c r="J12" s="217">
        <f>J11/N11</f>
        <v>0.29356939216522815</v>
      </c>
      <c r="K12" s="217">
        <f>K11/N11</f>
        <v>5.5068636182169971E-2</v>
      </c>
      <c r="L12" s="217">
        <f>L11/N11</f>
        <v>8.6287877556206274E-2</v>
      </c>
      <c r="M12" s="218">
        <f>M11/N11</f>
        <v>0.3486380283473981</v>
      </c>
      <c r="N12" s="221">
        <f>SUM(I12:L12)</f>
        <v>0.99999999999999989</v>
      </c>
    </row>
    <row r="13" spans="2:14" ht="18" customHeight="1" x14ac:dyDescent="0.35">
      <c r="B13" s="200"/>
      <c r="C13" s="201">
        <v>37.960203056820028</v>
      </c>
      <c r="D13" s="201">
        <v>13.896527038408319</v>
      </c>
      <c r="E13" s="201">
        <v>10.920449299892288</v>
      </c>
      <c r="F13" s="201">
        <v>7.416098203142333</v>
      </c>
      <c r="G13" s="201">
        <f t="shared" si="0"/>
        <v>24.816976338300606</v>
      </c>
      <c r="H13" s="202">
        <v>70.193277598262966</v>
      </c>
      <c r="I13" s="203">
        <v>60.163135397236886</v>
      </c>
      <c r="J13" s="201">
        <v>22.024609207481955</v>
      </c>
      <c r="K13" s="201">
        <v>4.8790953818629106</v>
      </c>
      <c r="L13" s="201">
        <v>5.5175276752767104</v>
      </c>
      <c r="M13" s="201">
        <f t="shared" si="1"/>
        <v>26.903704589344866</v>
      </c>
      <c r="N13" s="204">
        <v>92.584367661858451</v>
      </c>
    </row>
    <row r="14" spans="2:14" ht="18" customHeight="1" thickBot="1" x14ac:dyDescent="0.4">
      <c r="B14" s="222" t="s">
        <v>110</v>
      </c>
      <c r="C14" s="223">
        <f>C13/H13</f>
        <v>0.54079542024063298</v>
      </c>
      <c r="D14" s="223">
        <f>D13/H13</f>
        <v>0.19797518386222512</v>
      </c>
      <c r="E14" s="223">
        <f>E13/H13</f>
        <v>0.1555768539886864</v>
      </c>
      <c r="F14" s="223">
        <f>F13/H13</f>
        <v>0.10565254190845556</v>
      </c>
      <c r="G14" s="224">
        <f>G13/H13</f>
        <v>0.35355203785091149</v>
      </c>
      <c r="H14" s="225">
        <f>SUM(C14:F14)</f>
        <v>1</v>
      </c>
      <c r="I14" s="226">
        <f>I13/N13</f>
        <v>0.64981958527780725</v>
      </c>
      <c r="J14" s="223">
        <f>J13/N13</f>
        <v>0.23788691075713131</v>
      </c>
      <c r="K14" s="223">
        <f>K13/N13</f>
        <v>5.2698911328990246E-2</v>
      </c>
      <c r="L14" s="223">
        <f>L13/N13</f>
        <v>5.9594592636071329E-2</v>
      </c>
      <c r="M14" s="224">
        <f>M13/N13</f>
        <v>0.29058582208612155</v>
      </c>
      <c r="N14" s="227">
        <f>SUM(I14:L14)</f>
        <v>1.0000000000000002</v>
      </c>
    </row>
    <row r="15" spans="2:14" ht="18" customHeight="1" x14ac:dyDescent="0.35">
      <c r="B15" s="211"/>
      <c r="C15" s="212">
        <v>86.584183767305788</v>
      </c>
      <c r="D15" s="212">
        <v>35.343043592826042</v>
      </c>
      <c r="E15" s="212">
        <v>14.34364984891493</v>
      </c>
      <c r="F15" s="212">
        <v>3.998443365992074</v>
      </c>
      <c r="G15" s="212">
        <f t="shared" si="0"/>
        <v>49.686693441740971</v>
      </c>
      <c r="H15" s="213">
        <v>140.26932057503882</v>
      </c>
      <c r="I15" s="214">
        <v>30.039732185084368</v>
      </c>
      <c r="J15" s="212">
        <v>12.26200349693835</v>
      </c>
      <c r="K15" s="212">
        <v>3.7231951016822884</v>
      </c>
      <c r="L15" s="212">
        <v>9.6912974772113998</v>
      </c>
      <c r="M15" s="212">
        <f t="shared" si="1"/>
        <v>15.985198598620638</v>
      </c>
      <c r="N15" s="215">
        <v>55.716228260916402</v>
      </c>
    </row>
    <row r="16" spans="2:14" ht="18" customHeight="1" thickBot="1" x14ac:dyDescent="0.4">
      <c r="B16" s="216" t="s">
        <v>111</v>
      </c>
      <c r="C16" s="217">
        <f>C15/H15</f>
        <v>0.61727099990469048</v>
      </c>
      <c r="D16" s="217">
        <f>D15/H15</f>
        <v>0.25196560051717681</v>
      </c>
      <c r="E16" s="217">
        <f>E15/H15</f>
        <v>0.10225792632425004</v>
      </c>
      <c r="F16" s="217">
        <f>F15/H15</f>
        <v>2.8505473253882748E-2</v>
      </c>
      <c r="G16" s="218">
        <f>G15/H15</f>
        <v>0.35422352684142683</v>
      </c>
      <c r="H16" s="219">
        <f>SUM(C16:F16)</f>
        <v>1</v>
      </c>
      <c r="I16" s="220">
        <f>I15/N15</f>
        <v>0.53915588191666086</v>
      </c>
      <c r="J16" s="217">
        <f>J15/N15</f>
        <v>0.22007956890972555</v>
      </c>
      <c r="K16" s="217">
        <f>K15/N15</f>
        <v>6.6824248839076936E-2</v>
      </c>
      <c r="L16" s="217">
        <f>L15/N15</f>
        <v>0.1739403003345367</v>
      </c>
      <c r="M16" s="218">
        <f>M15/N15</f>
        <v>0.28690381774880247</v>
      </c>
      <c r="N16" s="221">
        <f>SUM(I16:L16)</f>
        <v>1</v>
      </c>
    </row>
    <row r="17" spans="2:14" ht="18" customHeight="1" x14ac:dyDescent="0.35">
      <c r="B17" s="200"/>
      <c r="C17" s="201">
        <v>90.312433123554655</v>
      </c>
      <c r="D17" s="201">
        <v>36.022774274189587</v>
      </c>
      <c r="E17" s="201">
        <v>21.63486914258667</v>
      </c>
      <c r="F17" s="201">
        <v>8.6789231248773149</v>
      </c>
      <c r="G17" s="201">
        <f t="shared" si="0"/>
        <v>57.657643416776253</v>
      </c>
      <c r="H17" s="202">
        <v>156.64899966520824</v>
      </c>
      <c r="I17" s="203">
        <v>33.687030027989415</v>
      </c>
      <c r="J17" s="201">
        <v>13.436691236144013</v>
      </c>
      <c r="K17" s="201">
        <v>3.5561828000848412</v>
      </c>
      <c r="L17" s="201">
        <v>2.125197826760818</v>
      </c>
      <c r="M17" s="201">
        <f t="shared" si="1"/>
        <v>16.992874036228855</v>
      </c>
      <c r="N17" s="204">
        <v>52.805101890979088</v>
      </c>
    </row>
    <row r="18" spans="2:14" ht="18" customHeight="1" thickBot="1" x14ac:dyDescent="0.4">
      <c r="B18" s="205" t="s">
        <v>112</v>
      </c>
      <c r="C18" s="206">
        <f>C17/H17</f>
        <v>0.5765273529774928</v>
      </c>
      <c r="D18" s="206">
        <f>D17/H17</f>
        <v>0.22995853373579025</v>
      </c>
      <c r="E18" s="206">
        <f>E17/H17</f>
        <v>0.13811048387685157</v>
      </c>
      <c r="F18" s="206">
        <f>F17/H17</f>
        <v>5.5403629409865325E-2</v>
      </c>
      <c r="G18" s="207">
        <f>G17/H17</f>
        <v>0.36806901761264182</v>
      </c>
      <c r="H18" s="208">
        <f>SUM(C18:F18)</f>
        <v>0.99999999999999989</v>
      </c>
      <c r="I18" s="209">
        <f>I17/N17</f>
        <v>0.63795028930233555</v>
      </c>
      <c r="J18" s="206">
        <f>J17/N17</f>
        <v>0.2544582011011981</v>
      </c>
      <c r="K18" s="206">
        <f>K17/N17</f>
        <v>6.7345439602160079E-2</v>
      </c>
      <c r="L18" s="206">
        <f>L17/N17</f>
        <v>4.0246069994306258E-2</v>
      </c>
      <c r="M18" s="207">
        <f>M17/N17</f>
        <v>0.32180364070335821</v>
      </c>
      <c r="N18" s="210">
        <f>SUM(I18:L18)</f>
        <v>1</v>
      </c>
    </row>
    <row r="19" spans="2:14" ht="18" customHeight="1" x14ac:dyDescent="0.35">
      <c r="B19" s="211"/>
      <c r="C19" s="212">
        <v>30.060348485332664</v>
      </c>
      <c r="D19" s="212">
        <v>11.016993549383907</v>
      </c>
      <c r="E19" s="212">
        <v>9.1713509382695104</v>
      </c>
      <c r="F19" s="212">
        <v>1.9046082558012358</v>
      </c>
      <c r="G19" s="212">
        <f t="shared" si="0"/>
        <v>20.188344487653417</v>
      </c>
      <c r="H19" s="213">
        <v>52.153301228787313</v>
      </c>
      <c r="I19" s="214">
        <v>15.943215765640263</v>
      </c>
      <c r="J19" s="212">
        <v>5.8431227213549315</v>
      </c>
      <c r="K19" s="212">
        <v>2.3902993950049121</v>
      </c>
      <c r="L19" s="212">
        <v>0.82760225451161773</v>
      </c>
      <c r="M19" s="212">
        <f t="shared" si="1"/>
        <v>8.2334221163598436</v>
      </c>
      <c r="N19" s="215">
        <v>25.004240136511722</v>
      </c>
    </row>
    <row r="20" spans="2:14" ht="18" customHeight="1" thickBot="1" x14ac:dyDescent="0.4">
      <c r="B20" s="216" t="s">
        <v>113</v>
      </c>
      <c r="C20" s="217">
        <f>C19/H19</f>
        <v>0.57638438559168537</v>
      </c>
      <c r="D20" s="217">
        <f>D19/H19</f>
        <v>0.21124249644436319</v>
      </c>
      <c r="E20" s="217">
        <f>E19/H19</f>
        <v>0.17585369904076475</v>
      </c>
      <c r="F20" s="217">
        <f>F19/H19</f>
        <v>3.6519418923186782E-2</v>
      </c>
      <c r="G20" s="218">
        <f>G19/H19</f>
        <v>0.38709619548512791</v>
      </c>
      <c r="H20" s="219">
        <f>SUM(C20:F20)</f>
        <v>1.0000000000000002</v>
      </c>
      <c r="I20" s="220">
        <f>I19/N19</f>
        <v>0.63762048670935778</v>
      </c>
      <c r="J20" s="217">
        <f>J19/N19</f>
        <v>0.23368527455560145</v>
      </c>
      <c r="K20" s="217">
        <f>K19/N19</f>
        <v>9.5595762236923412E-2</v>
      </c>
      <c r="L20" s="217">
        <f>L19/N19</f>
        <v>3.3098476498117424E-2</v>
      </c>
      <c r="M20" s="218">
        <f>M19/N19</f>
        <v>0.32928103679252485</v>
      </c>
      <c r="N20" s="221">
        <f>SUM(I20:L20)</f>
        <v>1.0000000000000002</v>
      </c>
    </row>
    <row r="23" spans="2:14" x14ac:dyDescent="0.3">
      <c r="B23" t="s">
        <v>229</v>
      </c>
      <c r="C23" t="s">
        <v>230</v>
      </c>
    </row>
    <row r="24" spans="2:14" x14ac:dyDescent="0.3">
      <c r="B24" t="s">
        <v>247</v>
      </c>
      <c r="C24" t="s">
        <v>246</v>
      </c>
    </row>
    <row r="25" spans="2:14" x14ac:dyDescent="0.3">
      <c r="B25" t="s">
        <v>223</v>
      </c>
      <c r="C25" t="s">
        <v>235</v>
      </c>
    </row>
    <row r="26" spans="2:14" x14ac:dyDescent="0.3">
      <c r="B26" t="s">
        <v>224</v>
      </c>
      <c r="C26" t="s">
        <v>236</v>
      </c>
    </row>
    <row r="27" spans="2:14" x14ac:dyDescent="0.3">
      <c r="B27" t="s">
        <v>231</v>
      </c>
      <c r="C27" t="s">
        <v>237</v>
      </c>
    </row>
    <row r="28" spans="2:14" x14ac:dyDescent="0.3">
      <c r="B28" t="s">
        <v>232</v>
      </c>
      <c r="C28" t="s">
        <v>225</v>
      </c>
    </row>
    <row r="29" spans="2:14" x14ac:dyDescent="0.3">
      <c r="B29" t="s">
        <v>233</v>
      </c>
      <c r="C29" t="s">
        <v>238</v>
      </c>
    </row>
    <row r="30" spans="2:14" x14ac:dyDescent="0.3">
      <c r="B30" t="s">
        <v>234</v>
      </c>
      <c r="C30" t="s">
        <v>239</v>
      </c>
    </row>
    <row r="31" spans="2:14" x14ac:dyDescent="0.3">
      <c r="B31" t="s">
        <v>241</v>
      </c>
      <c r="C31" t="s">
        <v>240</v>
      </c>
    </row>
    <row r="32" spans="2:14" x14ac:dyDescent="0.3">
      <c r="B32">
        <v>0</v>
      </c>
      <c r="C32" t="s">
        <v>242</v>
      </c>
    </row>
    <row r="33" spans="2:3" x14ac:dyDescent="0.3">
      <c r="B33">
        <v>0</v>
      </c>
      <c r="C33" t="s">
        <v>243</v>
      </c>
    </row>
    <row r="34" spans="2:3" x14ac:dyDescent="0.3">
      <c r="B34">
        <v>0</v>
      </c>
      <c r="C34" t="s">
        <v>244</v>
      </c>
    </row>
    <row r="35" spans="2:3" x14ac:dyDescent="0.3">
      <c r="B35">
        <v>0</v>
      </c>
      <c r="C35" t="s">
        <v>245</v>
      </c>
    </row>
  </sheetData>
  <sheetProtection algorithmName="SHA-512" hashValue="RN8ToAUTJD1B2U6qsYodck8kPrDhxEWDCQ1t8zXQQpoHMYlZHgKcLslxhAns3xnfXrnkPhFe07mzwuDgk7QZBw==" saltValue="ugYMAusIiEcID4x78dkbgg==" spinCount="100000" sheet="1" objects="1" scenarios="1"/>
  <mergeCells count="3">
    <mergeCell ref="B3:B4"/>
    <mergeCell ref="C2:H3"/>
    <mergeCell ref="I2:N3"/>
  </mergeCell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SWS Summary</vt:lpstr>
      <vt:lpstr>m3 to Secondaries</vt:lpstr>
      <vt:lpstr>Cutblock Information</vt:lpstr>
      <vt:lpstr>Benchmark Volumes</vt:lpstr>
      <vt:lpstr>Immature WAA Submission</vt:lpstr>
      <vt:lpstr>Mature WAA Submission</vt:lpstr>
      <vt:lpstr>District Grade Distribution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Smith, Jason M FLNR:EX</dc:creator>
  <cp:lastModifiedBy>Smith, Jason M FOR:EX</cp:lastModifiedBy>
  <dcterms:created xsi:type="dcterms:W3CDTF">2022-04-25T16:30:07Z</dcterms:created>
  <dcterms:modified xsi:type="dcterms:W3CDTF">2026-01-21T00:29:15Z</dcterms:modified>
</cp:coreProperties>
</file>