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G:\!Workgrp\HVATP\INTERIOR\ECE Procedures\Final templates\2026 IAM\"/>
    </mc:Choice>
  </mc:AlternateContent>
  <xr:revisionPtr revIDLastSave="0" documentId="13_ncr:1_{6A09920F-568D-4946-A533-878C8E038961}" xr6:coauthVersionLast="47" xr6:coauthVersionMax="47" xr10:uidLastSave="{00000000-0000-0000-0000-000000000000}"/>
  <bookViews>
    <workbookView xWindow="-108" yWindow="-108" windowWidth="23256" windowHeight="12456" activeTab="1" xr2:uid="{B01207E1-493A-4FB1-817C-80801606829F}"/>
  </bookViews>
  <sheets>
    <sheet name="Instructions" sheetId="16" r:id="rId1"/>
    <sheet name="Bridge data" sheetId="14" r:id="rId2"/>
    <sheet name="lookups" sheetId="12" r:id="rId3"/>
    <sheet name="GPT cache" sheetId="7" state="veryHidden" r:id="rId4"/>
  </sheets>
  <definedNames>
    <definedName name="_Hlk42018023" localSheetId="2">lookups!$I$19</definedName>
    <definedName name="L100NEWSTEEL" localSheetId="2">lookups!$F$6:$I$6</definedName>
    <definedName name="L75_BCL_625NEWSTEEL" localSheetId="2">lookups!$F$7:$I$7</definedName>
    <definedName name="Treated_L100">lookups!$E$10:$I$10</definedName>
    <definedName name="Treated_L75BCL625">lookups!$E$11:$I$11</definedName>
    <definedName name="Untreated_L100">lookups!$E$8:$I$8</definedName>
    <definedName name="Untreated_L75BCL625">lookups!$E$9:$I$9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4" l="1"/>
  <c r="E54" i="14" l="1"/>
  <c r="E48" i="14" l="1"/>
  <c r="E46" i="14"/>
  <c r="E42" i="14"/>
  <c r="E41" i="14"/>
  <c r="F39" i="14"/>
  <c r="F38" i="14"/>
  <c r="E32" i="14"/>
  <c r="E31" i="14"/>
  <c r="F29" i="14"/>
  <c r="E50" i="14" l="1"/>
  <c r="F28" i="14"/>
  <c r="F21" i="14"/>
  <c r="F20" i="14"/>
  <c r="F19" i="14"/>
  <c r="E40" i="14"/>
  <c r="F40" i="14" s="1"/>
  <c r="E30" i="14"/>
  <c r="F30" i="14" s="1"/>
  <c r="F18" i="14"/>
  <c r="E43" i="14" l="1"/>
  <c r="E33" i="14"/>
  <c r="E22" i="14"/>
  <c r="E56" i="14" l="1"/>
</calcChain>
</file>

<file path=xl/sharedStrings.xml><?xml version="1.0" encoding="utf-8"?>
<sst xmlns="http://schemas.openxmlformats.org/spreadsheetml/2006/main" count="334" uniqueCount="182">
  <si>
    <t>ECE #</t>
  </si>
  <si>
    <t>Date:</t>
  </si>
  <si>
    <t xml:space="preserve">ECE Name: </t>
  </si>
  <si>
    <t>Cutting Permit:</t>
  </si>
  <si>
    <t xml:space="preserve">Licence: </t>
  </si>
  <si>
    <t>Stream Name:</t>
  </si>
  <si>
    <t>Location:</t>
  </si>
  <si>
    <t>Prepared by:</t>
  </si>
  <si>
    <t>Engineered Cost Estimate (ECE) Item G - Bridge Installations</t>
  </si>
  <si>
    <t>Timber Mark:</t>
  </si>
  <si>
    <t>Substructure Components (1 side only)</t>
  </si>
  <si>
    <t>Superstructure Components</t>
  </si>
  <si>
    <t>Length (m)</t>
  </si>
  <si>
    <t>Supply of New Steel Structure</t>
  </si>
  <si>
    <t>L100</t>
  </si>
  <si>
    <t>L75/BCL-625</t>
  </si>
  <si>
    <t>Supply of New Deck
Modules</t>
  </si>
  <si>
    <t>Untreated</t>
  </si>
  <si>
    <t>Treated</t>
  </si>
  <si>
    <t>Installation of Superstructure</t>
  </si>
  <si>
    <t>Supply, Installation and Removal of a Work Bridge</t>
  </si>
  <si>
    <t xml:space="preserve"> Dismantling and Transportation of a Use Steel Structure</t>
  </si>
  <si>
    <t>Height (# block or meters)</t>
  </si>
  <si>
    <t>1 tier</t>
  </si>
  <si>
    <t>2 tier</t>
  </si>
  <si>
    <t>&lt;=0.9m</t>
  </si>
  <si>
    <t>&gt;0.9m</t>
  </si>
  <si>
    <t>Supply and Installation of Abutments</t>
  </si>
  <si>
    <t>Sill</t>
  </si>
  <si>
    <t>Lock Block</t>
  </si>
  <si>
    <t xml:space="preserve">Dismantling and Transportation of Used Concrete Blocks </t>
  </si>
  <si>
    <t>Supply and Installation of New
Bearings</t>
  </si>
  <si>
    <t>Cap</t>
  </si>
  <si>
    <t>12x12 Treated Timber Cap</t>
  </si>
  <si>
    <t>16x16 Treated Timber Cap</t>
  </si>
  <si>
    <t>Pre-cast Concrete Cap</t>
  </si>
  <si>
    <t>Untreated Timber Sill</t>
  </si>
  <si>
    <t>Treated Timber Sill</t>
  </si>
  <si>
    <t>Pre-cast Concrete Pad Sill</t>
  </si>
  <si>
    <t>Cast-in-Place Concrete Pad Sill</t>
  </si>
  <si>
    <t>Bridge Survey &amp; Design and Certification</t>
  </si>
  <si>
    <t>Survey</t>
  </si>
  <si>
    <t>Site Specific</t>
  </si>
  <si>
    <t>Standard</t>
  </si>
  <si>
    <t>Certification</t>
  </si>
  <si>
    <t>Tabular Bridge Total Cost</t>
  </si>
  <si>
    <t>(Log)</t>
  </si>
  <si>
    <t>Span Length (m)</t>
  </si>
  <si>
    <t>Supply of New Steel Structure (by load rating)</t>
  </si>
  <si>
    <t>Supply of New Deck Modules (by load rating)</t>
  </si>
  <si>
    <t>Cost ($)</t>
  </si>
  <si>
    <t>{"hash":"c8cc0765d728c46d833f5c4aa8b34519844d7bc7ad1ede9fba34535ba9d2e0a9","version":1,"value":"[[\"The Rise and Fall of the Roman Empire: A Comprehensive History\"]]"}</t>
  </si>
  <si>
    <t>{"hash":"a7942fc3ef1873690e0dfa7b6046b60b8603f4f94b1b52300be50a1100b3851d","version":1,"value":"[[\"Crème glacée à la vanille\"]]"}</t>
  </si>
  <si>
    <t>{"hash":"2fa649efe7f936955242ddb0c8cce42da4ab1aacff061b3a877b7761f99191a1","version":1,"value":"[[\"positive\"]]"}</t>
  </si>
  <si>
    <t>{"hash":"d7729619d0f8eae090c6a5df8b162dc852f3293d95e3c0dccd6d49e086c36a6d","version":1,"value":"[[\"me@yamm.com\"]]"}</t>
  </si>
  <si>
    <t>Superstructure Total:</t>
  </si>
  <si>
    <t>High chainage/Bushside Sub-structure subtotal:</t>
  </si>
  <si>
    <t>1-tier</t>
  </si>
  <si>
    <t>2-tier</t>
  </si>
  <si>
    <t>Supply (new)</t>
  </si>
  <si>
    <t>Substructure Components 
High chainage/Bushside</t>
  </si>
  <si>
    <t>Survey (Choose Type)</t>
  </si>
  <si>
    <t>Cap (Choose  Type)</t>
  </si>
  <si>
    <t>Certification (Choose Y/N)</t>
  </si>
  <si>
    <t xml:space="preserve">Sill (Choose Type) </t>
  </si>
  <si>
    <t xml:space="preserve">Yes </t>
  </si>
  <si>
    <t>No</t>
  </si>
  <si>
    <t>Type (Choose Type)</t>
  </si>
  <si>
    <t>Install (Choose Y/N)</t>
  </si>
  <si>
    <t>Sill (Log) - Choose Tier for this section</t>
  </si>
  <si>
    <t>Substructure Components 
Low chainage/Millside</t>
  </si>
  <si>
    <t>Low chainage/Millside Sub-structure subtotal:</t>
  </si>
  <si>
    <t>Untreated_L100</t>
  </si>
  <si>
    <t>Untreated_L75BCL625</t>
  </si>
  <si>
    <t>Treated_L100</t>
  </si>
  <si>
    <t>Treated_L75BCL625</t>
  </si>
  <si>
    <t>Combinations</t>
  </si>
  <si>
    <t>Install</t>
  </si>
  <si>
    <t>Green indicates automatic calculation and is not fillable.</t>
  </si>
  <si>
    <t>White indicates a fillable cell.</t>
  </si>
  <si>
    <t>N/A</t>
  </si>
  <si>
    <t>Lock block</t>
  </si>
  <si>
    <t>Drop downs</t>
  </si>
  <si>
    <t>Survey type</t>
  </si>
  <si>
    <t>Cost of mob/demob if the equipment is not required for adjacent tabular or other ECE development projects</t>
  </si>
  <si>
    <t>Bridge Survey &amp; Design and Certification subtotal:</t>
  </si>
  <si>
    <t>Field</t>
  </si>
  <si>
    <t>ECE Name</t>
  </si>
  <si>
    <t>Licence</t>
  </si>
  <si>
    <t>Cutting Permit</t>
  </si>
  <si>
    <t>Timber Mark</t>
  </si>
  <si>
    <t>Date</t>
  </si>
  <si>
    <t>YYYY-MM-DD</t>
  </si>
  <si>
    <t>Stream Name</t>
  </si>
  <si>
    <t>Location</t>
  </si>
  <si>
    <t>Prepared by</t>
  </si>
  <si>
    <t>Superstructure Total</t>
  </si>
  <si>
    <t>Sill (Log)</t>
  </si>
  <si>
    <t>Lock Block Type</t>
  </si>
  <si>
    <t>Cap Type</t>
  </si>
  <si>
    <t>Sill Type</t>
  </si>
  <si>
    <t>Subtotal</t>
  </si>
  <si>
    <t>Survey Type</t>
  </si>
  <si>
    <t>Mob/Demob</t>
  </si>
  <si>
    <t>Manual edits not allowed</t>
  </si>
  <si>
    <t>System-generated</t>
  </si>
  <si>
    <t>Auto-calculated final total</t>
  </si>
  <si>
    <t>Auto-calculated</t>
  </si>
  <si>
    <t>Transport Total</t>
  </si>
  <si>
    <t>Duplicated elsewhere</t>
  </si>
  <si>
    <t>Delivery of Materials</t>
  </si>
  <si>
    <t>Lock Block Install</t>
  </si>
  <si>
    <t>Unacceptable Entries</t>
  </si>
  <si>
    <t>Acceptable Entries</t>
  </si>
  <si>
    <t>How to Fill</t>
  </si>
  <si>
    <t>Dismantle Used Steel</t>
  </si>
  <si>
    <t>Initials or blank</t>
  </si>
  <si>
    <t>Jane Doe</t>
  </si>
  <si>
    <t>Full name of preparer</t>
  </si>
  <si>
    <t>'Remote' or non-specific</t>
  </si>
  <si>
    <t>Mainline KM 27</t>
  </si>
  <si>
    <t>Description of bridge site</t>
  </si>
  <si>
    <t>'TBD' or blank</t>
  </si>
  <si>
    <t>Smith Creek</t>
  </si>
  <si>
    <t>Name of water crossing</t>
  </si>
  <si>
    <t>Non-standard formats like 'June 5'</t>
  </si>
  <si>
    <t>Form completion date</t>
  </si>
  <si>
    <t>Irrelevant or blank</t>
  </si>
  <si>
    <t>TMK001</t>
  </si>
  <si>
    <t>Associated Timber Mark</t>
  </si>
  <si>
    <t>Missing or informal</t>
  </si>
  <si>
    <t>CP-001</t>
  </si>
  <si>
    <t>Blank or placeholder values</t>
  </si>
  <si>
    <t>A12345</t>
  </si>
  <si>
    <t>Forest Licence number</t>
  </si>
  <si>
    <t>Generic like 'Bridge'</t>
  </si>
  <si>
    <t>Smith Creek Bridge</t>
  </si>
  <si>
    <t>Short, descriptive name</t>
  </si>
  <si>
    <t>Blank or duplicate IDs</t>
  </si>
  <si>
    <t>ECE2025-01</t>
  </si>
  <si>
    <t>Enter a unique project identifier</t>
  </si>
  <si>
    <t>Administrative Section</t>
  </si>
  <si>
    <t>Substructure – Low Chainage (Millside)</t>
  </si>
  <si>
    <t>Substructure – High Chainage (Bushside)</t>
  </si>
  <si>
    <t>Bridge Survey &amp; Certification</t>
  </si>
  <si>
    <t>Transportation Costs (&gt;200 km only)</t>
  </si>
  <si>
    <t>Enter cutting permit number</t>
  </si>
  <si>
    <t>Select Tier from drop down.</t>
  </si>
  <si>
    <t>1-Tier, 2-Tier, N/A</t>
  </si>
  <si>
    <t>Select from load rating &amp; span dropdowns</t>
  </si>
  <si>
    <t>Select form block type and # of tier drop downs</t>
  </si>
  <si>
    <r>
      <t xml:space="preserve">Transportation costs for sites located more than 200 km from the licensee storage site or the initial bridge location (for bridges that are being relocated) using the machinery cost  in the Blue Book:
</t>
    </r>
    <r>
      <rPr>
        <b/>
        <i/>
        <sz val="14"/>
        <color rgb="FFFF0000"/>
        <rFont val="Aptos Narrow"/>
        <family val="2"/>
        <scheme val="minor"/>
      </rPr>
      <t>Please provide detailed calculation of how these costs were derived.</t>
    </r>
    <r>
      <rPr>
        <b/>
        <i/>
        <sz val="14"/>
        <rFont val="Aptos Narrow"/>
        <family val="2"/>
        <scheme val="minor"/>
      </rPr>
      <t xml:space="preserve">
</t>
    </r>
  </si>
  <si>
    <t>load rating (L100, L75/BCL-625, N/A)  + 
Span (0,6,9,12,15)</t>
  </si>
  <si>
    <t>Select from span</t>
  </si>
  <si>
    <t>Enter valid span (0,6,9,12,15)</t>
  </si>
  <si>
    <t>Field won't allow an entry</t>
  </si>
  <si>
    <t xml:space="preserve">Block type (Supply (new), Dismantling and Transportation of Used Concrete Blocks , N/A) + 
Tier (1-Tier, 2-Tier, N/A) </t>
  </si>
  <si>
    <t>Install required (Y/N/N/A)</t>
  </si>
  <si>
    <t>Supply and Installation of New Bearings</t>
  </si>
  <si>
    <t>Select Install option from dropdown</t>
  </si>
  <si>
    <t>Cap type (12x12 Treated Timber Cap, 16x16 Treated Timber Cap, Pre-cast Concrete Cap, N/A)</t>
  </si>
  <si>
    <t>Sill Type (Untreated Timber Sill, Treated Timber Sill, Pre-cast Concrete Pad Sill, Cast-in-Place Concrete Pad Sill, N/A)</t>
  </si>
  <si>
    <t>Select Survey type from dropdown</t>
  </si>
  <si>
    <t>Field won't allow other entries. Do not leave blank, if applicable.</t>
  </si>
  <si>
    <t>Certification required (Y/N/N/A)</t>
  </si>
  <si>
    <t>Select if certification is required from dropdown</t>
  </si>
  <si>
    <t>Select Sill type from dropdown</t>
  </si>
  <si>
    <t>Select Cap type from dropdown</t>
  </si>
  <si>
    <t>Select Tier from drop down</t>
  </si>
  <si>
    <t>Survey type (Site Specific, Standard, N/A)</t>
  </si>
  <si>
    <t>$ value only, to two decimal places. Must provide documentation of calculations and cost information referenced from the Blue Book.</t>
  </si>
  <si>
    <t>Manual entry of cost for only the portion of transport costs exceeding 200 km</t>
  </si>
  <si>
    <t>Dismantling and Transportation of a Used Steel Structure</t>
  </si>
  <si>
    <t>Description of Bridge Installation Activity:</t>
  </si>
  <si>
    <t>Template Colour Legend</t>
  </si>
  <si>
    <t>Blue indicates label/empty space and is not fillable.</t>
  </si>
  <si>
    <t>Yellow indicates title/empty space and is not fillable.</t>
  </si>
  <si>
    <t>d</t>
  </si>
  <si>
    <r>
      <t>(Template with standard machines and productivities accepted by Ministry of Forests - July</t>
    </r>
    <r>
      <rPr>
        <b/>
        <sz val="12"/>
        <rFont val="Aptos Narrow"/>
        <family val="2"/>
      </rPr>
      <t xml:space="preserve"> </t>
    </r>
    <r>
      <rPr>
        <sz val="12"/>
        <rFont val="Aptos Narrow"/>
        <family val="2"/>
      </rPr>
      <t>1, 2026)</t>
    </r>
  </si>
  <si>
    <t>Cost of delivery of structure and materials to sites exceeding 200km from initial bridge location</t>
  </si>
  <si>
    <t>Additional transport costs total:</t>
  </si>
  <si>
    <t>Manual entry of cost for transport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</si>
</sst>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quot;$&quot;* #,##0_-;\-&quot;$&quot;* #,##0_-;_-&quot;$&quot;* &quot;-&quot;??_-;_-@_-"/>
    <numFmt numFmtId="165" formatCode="_-* #,##0_-;\-* #,##0_-;_-* &quot;-&quot;??_-;_-@_-"/>
  </numFmts>
  <fonts count="34" x14ac:knownFonts="1">
    <font>
      <sz val="11"/>
      <color theme="1"/>
      <name val="Aptos Narrow"/>
      <family val="2"/>
      <scheme val="minor"/>
    </font>
    <font>
      <sz val="11"/>
      <color theme="1"/>
      <name val="Aptos Narrow"/>
      <family val="2"/>
      <scheme val="minor"/>
    </font>
    <font>
      <b/>
      <sz val="11"/>
      <color theme="1"/>
      <name val="Aptos Narrow"/>
      <family val="2"/>
      <scheme val="minor"/>
    </font>
    <font>
      <b/>
      <sz val="16"/>
      <color theme="1"/>
      <name val="Aptos Narrow"/>
      <family val="2"/>
      <scheme val="minor"/>
    </font>
    <font>
      <b/>
      <sz val="14"/>
      <color theme="1"/>
      <name val="Aptos Narrow"/>
      <family val="2"/>
      <scheme val="minor"/>
    </font>
    <font>
      <sz val="10"/>
      <name val="Arial"/>
      <family val="2"/>
    </font>
    <font>
      <b/>
      <u/>
      <sz val="18"/>
      <name val="BC Sans"/>
    </font>
    <font>
      <b/>
      <sz val="12"/>
      <color theme="1"/>
      <name val="Aptos Narrow"/>
      <family val="2"/>
      <scheme val="minor"/>
    </font>
    <font>
      <sz val="12"/>
      <color theme="1"/>
      <name val="Aptos Narrow"/>
      <family val="2"/>
      <scheme val="minor"/>
    </font>
    <font>
      <b/>
      <sz val="11"/>
      <name val="Times New Roman"/>
      <family val="1"/>
    </font>
    <font>
      <sz val="11"/>
      <color theme="1"/>
      <name val="Times New Roman"/>
      <family val="1"/>
    </font>
    <font>
      <sz val="11"/>
      <name val="Times New Roman"/>
      <family val="1"/>
    </font>
    <font>
      <b/>
      <sz val="12"/>
      <name val="Aptos Narrow"/>
      <family val="2"/>
      <scheme val="minor"/>
    </font>
    <font>
      <sz val="12"/>
      <name val="Aptos Narrow"/>
      <family val="2"/>
      <scheme val="minor"/>
    </font>
    <font>
      <b/>
      <sz val="14"/>
      <name val="Aptos Narrow"/>
      <family val="2"/>
      <scheme val="minor"/>
    </font>
    <font>
      <sz val="11"/>
      <name val="Aptos Narrow"/>
      <family val="2"/>
      <scheme val="minor"/>
    </font>
    <font>
      <sz val="12"/>
      <color theme="1"/>
      <name val="Times New Roman"/>
      <family val="1"/>
    </font>
    <font>
      <b/>
      <sz val="12"/>
      <color rgb="FFFF0000"/>
      <name val="Aptos Narrow"/>
      <family val="2"/>
      <scheme val="minor"/>
    </font>
    <font>
      <sz val="11"/>
      <color rgb="FFFF0000"/>
      <name val="Aptos Narrow"/>
      <family val="2"/>
      <scheme val="minor"/>
    </font>
    <font>
      <sz val="12"/>
      <color rgb="FF404040"/>
      <name val="Aptos"/>
      <family val="2"/>
    </font>
    <font>
      <sz val="14"/>
      <name val="Aptos Narrow"/>
      <family val="2"/>
      <scheme val="minor"/>
    </font>
    <font>
      <b/>
      <sz val="11"/>
      <color rgb="FFFF0000"/>
      <name val="Aptos Narrow"/>
      <family val="2"/>
      <scheme val="minor"/>
    </font>
    <font>
      <b/>
      <sz val="11"/>
      <name val="Calibri"/>
      <family val="2"/>
    </font>
    <font>
      <b/>
      <sz val="11"/>
      <name val="Calibri"/>
      <family val="2"/>
    </font>
    <font>
      <b/>
      <sz val="12"/>
      <name val="Calibri"/>
      <family val="2"/>
    </font>
    <font>
      <b/>
      <i/>
      <sz val="14"/>
      <color rgb="FFFF0000"/>
      <name val="Aptos Narrow"/>
      <family val="2"/>
      <scheme val="minor"/>
    </font>
    <font>
      <b/>
      <i/>
      <sz val="14"/>
      <name val="Aptos Narrow"/>
      <family val="2"/>
      <scheme val="minor"/>
    </font>
    <font>
      <b/>
      <u/>
      <sz val="14"/>
      <color theme="1"/>
      <name val="Aptos Narrow"/>
      <family val="2"/>
      <scheme val="minor"/>
    </font>
    <font>
      <sz val="12"/>
      <name val="Aptos Narrow"/>
      <family val="2"/>
    </font>
    <font>
      <b/>
      <sz val="12"/>
      <name val="Aptos Narrow"/>
      <family val="2"/>
    </font>
    <font>
      <b/>
      <sz val="14"/>
      <name val="Aptos Narrow"/>
      <family val="2"/>
    </font>
    <font>
      <b/>
      <sz val="14"/>
      <color theme="1"/>
      <name val="Times New Roman"/>
      <family val="1"/>
    </font>
    <font>
      <sz val="14"/>
      <color theme="1"/>
      <name val="Aptos Narrow"/>
      <family val="2"/>
      <scheme val="minor"/>
    </font>
    <font>
      <b/>
      <sz val="14"/>
      <name val="Times New Roman"/>
      <family val="1"/>
    </font>
  </fonts>
  <fills count="8">
    <fill>
      <patternFill patternType="none"/>
    </fill>
    <fill>
      <patternFill patternType="gray125"/>
    </fill>
    <fill>
      <patternFill patternType="solid">
        <fgColor theme="0"/>
        <bgColor indexed="64"/>
      </patternFill>
    </fill>
    <fill>
      <patternFill patternType="solid">
        <fgColor rgb="FFCCEC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rgb="FFDDDDDD"/>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5" fillId="0" borderId="0"/>
    <xf numFmtId="9" fontId="1" fillId="0" borderId="0" applyFont="0" applyFill="0" applyBorder="0" applyAlignment="0" applyProtection="0"/>
  </cellStyleXfs>
  <cellXfs count="256">
    <xf numFmtId="0" fontId="0" fillId="0" borderId="0" xfId="0"/>
    <xf numFmtId="0" fontId="0" fillId="2" borderId="0" xfId="0" applyFill="1"/>
    <xf numFmtId="0" fontId="0" fillId="3" borderId="6" xfId="0" applyFill="1" applyBorder="1"/>
    <xf numFmtId="0" fontId="0" fillId="3" borderId="4" xfId="0" applyFill="1" applyBorder="1"/>
    <xf numFmtId="0" fontId="7" fillId="3" borderId="5" xfId="0" applyFont="1" applyFill="1" applyBorder="1"/>
    <xf numFmtId="0" fontId="8" fillId="3" borderId="5" xfId="0" applyFont="1" applyFill="1" applyBorder="1"/>
    <xf numFmtId="0" fontId="12" fillId="4" borderId="14" xfId="0" applyFont="1" applyFill="1" applyBorder="1" applyAlignment="1">
      <alignment vertical="center"/>
    </xf>
    <xf numFmtId="0" fontId="0" fillId="3" borderId="0" xfId="0" applyFill="1"/>
    <xf numFmtId="0" fontId="8" fillId="3" borderId="0" xfId="0" applyFont="1" applyFill="1"/>
    <xf numFmtId="3" fontId="13" fillId="2" borderId="0" xfId="0" applyNumberFormat="1" applyFont="1" applyFill="1" applyAlignment="1">
      <alignment horizontal="center" vertical="center"/>
    </xf>
    <xf numFmtId="3" fontId="13" fillId="2" borderId="0" xfId="0" quotePrefix="1" applyNumberFormat="1" applyFont="1" applyFill="1" applyAlignment="1">
      <alignment horizontal="center" vertical="center"/>
    </xf>
    <xf numFmtId="3" fontId="13" fillId="2" borderId="5" xfId="1" applyNumberFormat="1" applyFont="1" applyFill="1" applyBorder="1" applyAlignment="1">
      <alignment horizontal="center" vertical="center"/>
    </xf>
    <xf numFmtId="3" fontId="13" fillId="2" borderId="0" xfId="1" applyNumberFormat="1" applyFont="1" applyFill="1" applyBorder="1" applyAlignment="1">
      <alignment horizontal="center" vertical="center"/>
    </xf>
    <xf numFmtId="165" fontId="0" fillId="2" borderId="0" xfId="1" applyNumberFormat="1" applyFont="1" applyFill="1" applyAlignment="1">
      <alignment horizontal="center"/>
    </xf>
    <xf numFmtId="165" fontId="0" fillId="0" borderId="0" xfId="1" applyNumberFormat="1" applyFont="1" applyAlignment="1">
      <alignment horizontal="center"/>
    </xf>
    <xf numFmtId="0" fontId="11" fillId="2" borderId="1" xfId="0" applyFont="1" applyFill="1" applyBorder="1" applyAlignment="1">
      <alignment horizontal="center" vertical="center"/>
    </xf>
    <xf numFmtId="164" fontId="11" fillId="2" borderId="1" xfId="2" applyNumberFormat="1" applyFont="1" applyFill="1" applyBorder="1" applyAlignment="1">
      <alignment horizontal="center" vertical="center"/>
    </xf>
    <xf numFmtId="164" fontId="13" fillId="5" borderId="1" xfId="2" applyNumberFormat="1" applyFont="1" applyFill="1" applyBorder="1" applyAlignment="1">
      <alignment horizontal="center" vertical="center"/>
    </xf>
    <xf numFmtId="164" fontId="13" fillId="5" borderId="1" xfId="2" applyNumberFormat="1" applyFont="1" applyFill="1" applyBorder="1" applyAlignment="1">
      <alignment horizontal="center" vertical="center" wrapText="1"/>
    </xf>
    <xf numFmtId="0" fontId="12" fillId="3" borderId="14" xfId="0" applyFont="1" applyFill="1" applyBorder="1" applyAlignment="1">
      <alignment vertical="center"/>
    </xf>
    <xf numFmtId="164" fontId="12" fillId="5" borderId="13" xfId="2" applyNumberFormat="1" applyFont="1" applyFill="1" applyBorder="1" applyAlignment="1">
      <alignment horizontal="center" vertical="center"/>
    </xf>
    <xf numFmtId="0" fontId="12" fillId="2" borderId="0" xfId="0" applyFont="1" applyFill="1" applyAlignment="1">
      <alignment vertical="center"/>
    </xf>
    <xf numFmtId="0" fontId="12" fillId="2" borderId="0" xfId="0" applyFont="1" applyFill="1" applyAlignment="1">
      <alignment horizontal="center" vertical="center"/>
    </xf>
    <xf numFmtId="3" fontId="13" fillId="2" borderId="0" xfId="0" quotePrefix="1" applyNumberFormat="1" applyFont="1" applyFill="1" applyAlignment="1">
      <alignment horizontal="left" vertical="center"/>
    </xf>
    <xf numFmtId="0" fontId="14" fillId="2" borderId="0" xfId="0" applyFont="1" applyFill="1" applyAlignment="1">
      <alignment horizontal="left"/>
    </xf>
    <xf numFmtId="3" fontId="13" fillId="2" borderId="0" xfId="1" applyNumberFormat="1" applyFont="1" applyFill="1" applyBorder="1" applyAlignment="1">
      <alignment vertical="center"/>
    </xf>
    <xf numFmtId="3" fontId="12" fillId="2" borderId="0" xfId="1" applyNumberFormat="1" applyFont="1" applyFill="1" applyBorder="1" applyAlignment="1">
      <alignment vertical="center"/>
    </xf>
    <xf numFmtId="0" fontId="0" fillId="2" borderId="0" xfId="0" applyFill="1" applyAlignment="1">
      <alignment vertical="center"/>
    </xf>
    <xf numFmtId="165" fontId="0" fillId="3" borderId="0" xfId="1" applyNumberFormat="1" applyFont="1" applyFill="1" applyBorder="1" applyAlignment="1">
      <alignment horizontal="center"/>
    </xf>
    <xf numFmtId="0" fontId="7" fillId="3" borderId="0" xfId="0" applyFont="1" applyFill="1"/>
    <xf numFmtId="165" fontId="8" fillId="3" borderId="0" xfId="1" applyNumberFormat="1" applyFont="1" applyFill="1" applyBorder="1" applyAlignment="1">
      <alignment horizontal="center"/>
    </xf>
    <xf numFmtId="0" fontId="8" fillId="3" borderId="6" xfId="0" applyFont="1" applyFill="1" applyBorder="1"/>
    <xf numFmtId="165" fontId="7" fillId="3" borderId="0" xfId="1" applyNumberFormat="1" applyFont="1" applyFill="1" applyBorder="1" applyAlignment="1">
      <alignment horizontal="left"/>
    </xf>
    <xf numFmtId="0" fontId="7" fillId="3" borderId="5" xfId="0" applyFont="1" applyFill="1" applyBorder="1" applyAlignment="1">
      <alignment horizontal="left" vertical="top"/>
    </xf>
    <xf numFmtId="165" fontId="7" fillId="3" borderId="0" xfId="1" applyNumberFormat="1" applyFont="1" applyFill="1" applyBorder="1" applyAlignment="1">
      <alignment horizontal="center"/>
    </xf>
    <xf numFmtId="0" fontId="12" fillId="4" borderId="5" xfId="0" applyFont="1" applyFill="1" applyBorder="1" applyAlignment="1">
      <alignment vertical="center"/>
    </xf>
    <xf numFmtId="0" fontId="12" fillId="4" borderId="0" xfId="0" applyFont="1" applyFill="1" applyAlignment="1">
      <alignment vertical="center"/>
    </xf>
    <xf numFmtId="164" fontId="0" fillId="2" borderId="5" xfId="0" applyNumberFormat="1" applyFill="1" applyBorder="1" applyAlignment="1">
      <alignment vertical="center"/>
    </xf>
    <xf numFmtId="165" fontId="13" fillId="2" borderId="13" xfId="1" quotePrefix="1" applyNumberFormat="1" applyFont="1" applyFill="1" applyBorder="1" applyAlignment="1" applyProtection="1">
      <alignment horizontal="center" vertical="center"/>
      <protection locked="0"/>
    </xf>
    <xf numFmtId="164" fontId="12" fillId="2" borderId="13" xfId="2" applyNumberFormat="1" applyFont="1" applyFill="1" applyBorder="1" applyAlignment="1" applyProtection="1">
      <alignment horizontal="center" vertical="center"/>
      <protection locked="0"/>
    </xf>
    <xf numFmtId="0" fontId="7" fillId="0" borderId="0" xfId="0" applyFont="1" applyProtection="1">
      <protection locked="0"/>
    </xf>
    <xf numFmtId="0" fontId="0" fillId="0" borderId="0" xfId="0" applyProtection="1">
      <protection locked="0"/>
    </xf>
    <xf numFmtId="0" fontId="8" fillId="2" borderId="0" xfId="0" applyFont="1" applyFill="1" applyProtection="1">
      <protection locked="0"/>
    </xf>
    <xf numFmtId="0" fontId="7" fillId="2" borderId="0" xfId="0" applyFont="1" applyFill="1" applyProtection="1">
      <protection locked="0"/>
    </xf>
    <xf numFmtId="0" fontId="0" fillId="2" borderId="0" xfId="0" applyFill="1" applyProtection="1">
      <protection locked="0"/>
    </xf>
    <xf numFmtId="0" fontId="7" fillId="3" borderId="0" xfId="0" applyFont="1" applyFill="1" applyAlignment="1">
      <alignment horizontal="left"/>
    </xf>
    <xf numFmtId="0" fontId="2" fillId="2" borderId="0" xfId="0" applyFont="1" applyFill="1"/>
    <xf numFmtId="49" fontId="11" fillId="2" borderId="1" xfId="0" applyNumberFormat="1" applyFont="1" applyFill="1" applyBorder="1" applyAlignment="1">
      <alignment horizontal="center" vertical="center"/>
    </xf>
    <xf numFmtId="0" fontId="11" fillId="2" borderId="0" xfId="0" applyFont="1" applyFill="1" applyAlignment="1">
      <alignment horizontal="center" vertical="center"/>
    </xf>
    <xf numFmtId="0" fontId="9" fillId="2" borderId="1" xfId="0" applyFont="1" applyFill="1" applyBorder="1" applyAlignment="1">
      <alignment horizontal="center"/>
    </xf>
    <xf numFmtId="0" fontId="10" fillId="2" borderId="1" xfId="0" applyFont="1" applyFill="1" applyBorder="1" applyAlignment="1">
      <alignment horizontal="left" vertical="center"/>
    </xf>
    <xf numFmtId="0" fontId="10"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1" xfId="0" applyFont="1" applyFill="1" applyBorder="1" applyAlignment="1">
      <alignment horizontal="left" vertical="center"/>
    </xf>
    <xf numFmtId="0" fontId="11" fillId="2" borderId="1" xfId="0" applyFont="1" applyFill="1" applyBorder="1" applyAlignment="1">
      <alignment horizontal="left" vertical="center"/>
    </xf>
    <xf numFmtId="0" fontId="11" fillId="2" borderId="1" xfId="0" applyFont="1" applyFill="1" applyBorder="1" applyAlignment="1">
      <alignment horizontal="center"/>
    </xf>
    <xf numFmtId="0" fontId="11" fillId="2" borderId="1" xfId="0" applyFont="1" applyFill="1" applyBorder="1"/>
    <xf numFmtId="0" fontId="11" fillId="2" borderId="13" xfId="0" applyFont="1" applyFill="1" applyBorder="1" applyAlignment="1">
      <alignment vertical="center"/>
    </xf>
    <xf numFmtId="0" fontId="11" fillId="2" borderId="5" xfId="0" applyFont="1" applyFill="1" applyBorder="1" applyAlignment="1">
      <alignment horizontal="left" vertical="center"/>
    </xf>
    <xf numFmtId="3" fontId="12" fillId="2" borderId="1" xfId="1" applyNumberFormat="1" applyFont="1" applyFill="1" applyBorder="1" applyAlignment="1" applyProtection="1">
      <alignment horizontal="center" vertical="center" wrapText="1"/>
      <protection locked="0"/>
    </xf>
    <xf numFmtId="164" fontId="12" fillId="2" borderId="1" xfId="2" applyNumberFormat="1" applyFont="1" applyFill="1" applyBorder="1" applyAlignment="1" applyProtection="1">
      <alignment horizontal="center" vertical="center"/>
      <protection locked="0"/>
    </xf>
    <xf numFmtId="43" fontId="12" fillId="2" borderId="1" xfId="1" applyFont="1" applyFill="1" applyBorder="1" applyAlignment="1" applyProtection="1">
      <alignment horizontal="center" vertical="center"/>
      <protection locked="0"/>
    </xf>
    <xf numFmtId="0" fontId="12" fillId="2" borderId="15" xfId="0" applyFont="1" applyFill="1" applyBorder="1" applyAlignment="1" applyProtection="1">
      <alignment horizontal="center" vertical="center"/>
      <protection locked="0"/>
    </xf>
    <xf numFmtId="0" fontId="16" fillId="2" borderId="0" xfId="0" applyFont="1" applyFill="1" applyAlignment="1">
      <alignment horizontal="left" vertical="center" indent="2"/>
    </xf>
    <xf numFmtId="0" fontId="16" fillId="2" borderId="0" xfId="0" applyFont="1" applyFill="1" applyAlignment="1">
      <alignment horizontal="left" vertical="center" indent="6"/>
    </xf>
    <xf numFmtId="3" fontId="17" fillId="2" borderId="0" xfId="1" applyNumberFormat="1" applyFont="1" applyFill="1" applyBorder="1" applyAlignment="1">
      <alignment horizontal="left" vertical="center"/>
    </xf>
    <xf numFmtId="3" fontId="11" fillId="2" borderId="0" xfId="1" applyNumberFormat="1" applyFont="1" applyFill="1" applyBorder="1" applyAlignment="1">
      <alignment vertical="center"/>
    </xf>
    <xf numFmtId="0" fontId="11" fillId="2" borderId="0" xfId="0" applyFont="1" applyFill="1"/>
    <xf numFmtId="0" fontId="11" fillId="2" borderId="0" xfId="0" applyFont="1" applyFill="1" applyAlignment="1">
      <alignment vertical="center"/>
    </xf>
    <xf numFmtId="0" fontId="4" fillId="2" borderId="0" xfId="0" applyFont="1" applyFill="1"/>
    <xf numFmtId="0" fontId="11" fillId="2" borderId="0" xfId="0" applyFont="1" applyFill="1" applyAlignment="1">
      <alignment horizontal="left" vertical="center"/>
    </xf>
    <xf numFmtId="164" fontId="13" fillId="5" borderId="1" xfId="1" applyNumberFormat="1" applyFont="1" applyFill="1" applyBorder="1" applyAlignment="1">
      <alignment horizontal="right" vertical="center" wrapText="1"/>
    </xf>
    <xf numFmtId="0" fontId="19" fillId="2" borderId="0" xfId="0" applyFont="1" applyFill="1" applyAlignment="1">
      <alignment vertical="center"/>
    </xf>
    <xf numFmtId="0" fontId="18" fillId="2" borderId="0" xfId="0" applyFont="1" applyFill="1"/>
    <xf numFmtId="0" fontId="21" fillId="2" borderId="0" xfId="0" applyFont="1" applyFill="1"/>
    <xf numFmtId="9" fontId="18" fillId="2" borderId="0" xfId="4" applyFont="1" applyFill="1"/>
    <xf numFmtId="0" fontId="0" fillId="0" borderId="0" xfId="0" applyAlignment="1">
      <alignment vertical="top"/>
    </xf>
    <xf numFmtId="0" fontId="0" fillId="0" borderId="0" xfId="0" applyAlignment="1">
      <alignment vertical="top" wrapText="1"/>
    </xf>
    <xf numFmtId="0" fontId="24" fillId="0" borderId="0" xfId="0" applyFont="1" applyAlignment="1">
      <alignment vertical="top" wrapText="1"/>
    </xf>
    <xf numFmtId="0" fontId="8" fillId="0" borderId="0" xfId="0" applyFont="1" applyAlignment="1">
      <alignment vertical="top"/>
    </xf>
    <xf numFmtId="0" fontId="27" fillId="2" borderId="2" xfId="0" applyFont="1" applyFill="1" applyBorder="1"/>
    <xf numFmtId="0" fontId="0" fillId="3" borderId="2" xfId="0" applyFill="1" applyBorder="1"/>
    <xf numFmtId="0" fontId="0" fillId="3" borderId="3" xfId="0" applyFill="1" applyBorder="1"/>
    <xf numFmtId="165" fontId="0" fillId="3" borderId="3" xfId="1" applyNumberFormat="1" applyFont="1" applyFill="1" applyBorder="1" applyAlignment="1">
      <alignment horizontal="center"/>
    </xf>
    <xf numFmtId="0" fontId="6" fillId="6" borderId="2" xfId="3" applyFont="1" applyFill="1" applyBorder="1" applyAlignment="1">
      <alignment horizontal="left" vertical="top"/>
    </xf>
    <xf numFmtId="0" fontId="6" fillId="6" borderId="3" xfId="3" applyFont="1" applyFill="1" applyBorder="1" applyAlignment="1">
      <alignment horizontal="left" vertical="top"/>
    </xf>
    <xf numFmtId="0" fontId="12" fillId="4" borderId="13" xfId="0" applyFont="1" applyFill="1" applyBorder="1" applyAlignment="1">
      <alignment horizontal="left" vertical="center"/>
    </xf>
    <xf numFmtId="0" fontId="12" fillId="4" borderId="8" xfId="0" applyFont="1" applyFill="1" applyBorder="1" applyAlignment="1">
      <alignment horizontal="center" vertical="center"/>
    </xf>
    <xf numFmtId="0" fontId="27" fillId="2" borderId="5" xfId="0" applyFont="1" applyFill="1" applyBorder="1"/>
    <xf numFmtId="0" fontId="28" fillId="4" borderId="0" xfId="3" applyFont="1" applyFill="1" applyAlignment="1">
      <alignment horizontal="left" vertical="top"/>
    </xf>
    <xf numFmtId="0" fontId="15" fillId="4" borderId="0" xfId="3" applyFont="1" applyFill="1" applyAlignment="1">
      <alignment horizontal="left" vertical="top"/>
    </xf>
    <xf numFmtId="0" fontId="15" fillId="4" borderId="0" xfId="3" applyFont="1" applyFill="1" applyAlignment="1">
      <alignment horizontal="left" vertical="top" indent="1"/>
    </xf>
    <xf numFmtId="0" fontId="13" fillId="4" borderId="0" xfId="3" applyFont="1" applyFill="1" applyAlignment="1">
      <alignment horizontal="left" vertical="top"/>
    </xf>
    <xf numFmtId="0" fontId="27" fillId="7" borderId="10" xfId="0" applyFont="1" applyFill="1" applyBorder="1"/>
    <xf numFmtId="0" fontId="4" fillId="2" borderId="11" xfId="0" applyFont="1" applyFill="1" applyBorder="1"/>
    <xf numFmtId="0" fontId="4" fillId="5" borderId="11" xfId="0" applyFont="1" applyFill="1" applyBorder="1"/>
    <xf numFmtId="0" fontId="4" fillId="3" borderId="11" xfId="0" applyFont="1" applyFill="1" applyBorder="1"/>
    <xf numFmtId="0" fontId="4" fillId="6" borderId="12" xfId="0" applyFont="1" applyFill="1" applyBorder="1"/>
    <xf numFmtId="0" fontId="0" fillId="3" borderId="0" xfId="0" applyFill="1" applyProtection="1">
      <protection locked="0"/>
    </xf>
    <xf numFmtId="0" fontId="12" fillId="3" borderId="13" xfId="0" applyFont="1" applyFill="1" applyBorder="1" applyAlignment="1">
      <alignment vertical="center"/>
    </xf>
    <xf numFmtId="0" fontId="12" fillId="3" borderId="2" xfId="0" applyFont="1" applyFill="1" applyBorder="1" applyAlignment="1">
      <alignment vertical="center"/>
    </xf>
    <xf numFmtId="0" fontId="12" fillId="3" borderId="3" xfId="0" applyFont="1" applyFill="1" applyBorder="1" applyAlignment="1">
      <alignment vertical="center"/>
    </xf>
    <xf numFmtId="0" fontId="12" fillId="3" borderId="1" xfId="0" applyFont="1" applyFill="1" applyBorder="1" applyAlignment="1">
      <alignment horizontal="left"/>
    </xf>
    <xf numFmtId="0" fontId="30" fillId="4" borderId="0" xfId="3" applyFont="1" applyFill="1" applyAlignment="1">
      <alignment horizontal="left" vertical="top"/>
    </xf>
    <xf numFmtId="0" fontId="0" fillId="4" borderId="4" xfId="0" applyFill="1" applyBorder="1"/>
    <xf numFmtId="0" fontId="6" fillId="4" borderId="3" xfId="3" applyFont="1" applyFill="1" applyBorder="1" applyAlignment="1">
      <alignment horizontal="left" vertical="top"/>
    </xf>
    <xf numFmtId="0" fontId="12" fillId="4" borderId="7" xfId="0" applyFont="1" applyFill="1" applyBorder="1" applyAlignment="1">
      <alignment horizontal="left" vertical="center"/>
    </xf>
    <xf numFmtId="0" fontId="12" fillId="4" borderId="8" xfId="0" applyFont="1" applyFill="1" applyBorder="1" applyAlignment="1">
      <alignment vertical="center"/>
    </xf>
    <xf numFmtId="164" fontId="13" fillId="4" borderId="8" xfId="2" applyNumberFormat="1" applyFont="1" applyFill="1" applyBorder="1" applyAlignment="1">
      <alignment vertical="center"/>
    </xf>
    <xf numFmtId="164" fontId="13" fillId="4" borderId="9" xfId="2" applyNumberFormat="1" applyFont="1" applyFill="1" applyBorder="1" applyAlignment="1">
      <alignment vertical="center"/>
    </xf>
    <xf numFmtId="164" fontId="13" fillId="4" borderId="14" xfId="2" applyNumberFormat="1" applyFont="1" applyFill="1" applyBorder="1" applyAlignment="1">
      <alignment vertical="center"/>
    </xf>
    <xf numFmtId="164" fontId="13" fillId="4" borderId="15" xfId="2" applyNumberFormat="1" applyFont="1" applyFill="1" applyBorder="1" applyAlignment="1">
      <alignment vertical="center"/>
    </xf>
    <xf numFmtId="164" fontId="13" fillId="4" borderId="0" xfId="2" applyNumberFormat="1" applyFont="1" applyFill="1" applyBorder="1" applyAlignment="1">
      <alignment horizontal="center" vertical="center"/>
    </xf>
    <xf numFmtId="164" fontId="13" fillId="4" borderId="6" xfId="2" applyNumberFormat="1" applyFont="1" applyFill="1" applyBorder="1" applyAlignment="1">
      <alignment horizontal="center" vertical="center"/>
    </xf>
    <xf numFmtId="0" fontId="24" fillId="6" borderId="0" xfId="0" applyFont="1" applyFill="1" applyAlignment="1">
      <alignment vertical="top" wrapText="1"/>
    </xf>
    <xf numFmtId="0" fontId="23" fillId="6" borderId="0" xfId="0" applyFont="1" applyFill="1" applyAlignment="1">
      <alignment vertical="top" wrapText="1"/>
    </xf>
    <xf numFmtId="0" fontId="22" fillId="6" borderId="0" xfId="0" applyFont="1" applyFill="1" applyAlignment="1">
      <alignment vertical="top" wrapText="1"/>
    </xf>
    <xf numFmtId="0" fontId="0" fillId="6" borderId="0" xfId="0" applyFill="1" applyAlignment="1">
      <alignment vertical="top"/>
    </xf>
    <xf numFmtId="0" fontId="12" fillId="2" borderId="0" xfId="0" applyFont="1" applyFill="1" applyAlignment="1">
      <alignment vertical="center" wrapText="1"/>
    </xf>
    <xf numFmtId="0" fontId="33" fillId="6" borderId="13" xfId="0" applyFont="1" applyFill="1" applyBorder="1" applyAlignment="1">
      <alignment horizontal="left"/>
    </xf>
    <xf numFmtId="0" fontId="33" fillId="6" borderId="14" xfId="0" applyFont="1" applyFill="1" applyBorder="1" applyAlignment="1">
      <alignment horizontal="left"/>
    </xf>
    <xf numFmtId="0" fontId="33" fillId="6" borderId="15" xfId="0" applyFont="1" applyFill="1" applyBorder="1" applyAlignment="1">
      <alignment horizontal="left"/>
    </xf>
    <xf numFmtId="0" fontId="11" fillId="2" borderId="1" xfId="0" applyFont="1" applyFill="1" applyBorder="1" applyAlignment="1">
      <alignment horizontal="center" vertical="center"/>
    </xf>
    <xf numFmtId="3" fontId="11" fillId="2" borderId="13" xfId="1" applyNumberFormat="1" applyFont="1" applyFill="1" applyBorder="1" applyAlignment="1">
      <alignment horizontal="center" vertical="center"/>
    </xf>
    <xf numFmtId="3" fontId="11" fillId="2" borderId="14" xfId="1" applyNumberFormat="1" applyFont="1" applyFill="1" applyBorder="1" applyAlignment="1">
      <alignment horizontal="center" vertical="center"/>
    </xf>
    <xf numFmtId="3" fontId="11" fillId="2" borderId="15" xfId="1" applyNumberFormat="1"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0" xfId="0" applyFont="1" applyFill="1" applyAlignment="1">
      <alignment horizontal="center" vertic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0"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7" xfId="0" applyFont="1" applyFill="1" applyBorder="1" applyAlignment="1">
      <alignment horizontal="center" vertical="center" wrapText="1"/>
    </xf>
    <xf numFmtId="3" fontId="11" fillId="2" borderId="13" xfId="0" applyNumberFormat="1" applyFont="1" applyFill="1" applyBorder="1" applyAlignment="1">
      <alignment horizontal="center" vertical="center"/>
    </xf>
    <xf numFmtId="3" fontId="11" fillId="2" borderId="15" xfId="0" applyNumberFormat="1" applyFont="1" applyFill="1" applyBorder="1" applyAlignment="1">
      <alignment horizontal="center" vertical="center"/>
    </xf>
    <xf numFmtId="3" fontId="10" fillId="2" borderId="13" xfId="0" applyNumberFormat="1" applyFont="1" applyFill="1" applyBorder="1" applyAlignment="1">
      <alignment horizontal="center" vertical="center"/>
    </xf>
    <xf numFmtId="3" fontId="10" fillId="2" borderId="15" xfId="0" applyNumberFormat="1" applyFont="1" applyFill="1" applyBorder="1" applyAlignment="1">
      <alignment horizontal="center" vertical="center"/>
    </xf>
    <xf numFmtId="0" fontId="9" fillId="2" borderId="1" xfId="0" applyFont="1" applyFill="1" applyBorder="1" applyAlignment="1">
      <alignment horizontal="center" vertical="center"/>
    </xf>
    <xf numFmtId="0" fontId="15" fillId="2" borderId="1" xfId="0" applyFont="1" applyFill="1" applyBorder="1" applyAlignment="1">
      <alignment horizontal="center"/>
    </xf>
    <xf numFmtId="0" fontId="31" fillId="6" borderId="13" xfId="0" applyFont="1" applyFill="1" applyBorder="1" applyAlignment="1">
      <alignment horizontal="left"/>
    </xf>
    <xf numFmtId="0" fontId="32" fillId="6" borderId="14" xfId="0" applyFont="1" applyFill="1" applyBorder="1"/>
    <xf numFmtId="0" fontId="32" fillId="6" borderId="15" xfId="0" applyFont="1" applyFill="1" applyBorder="1"/>
    <xf numFmtId="0" fontId="33" fillId="6" borderId="2" xfId="0" applyFont="1" applyFill="1" applyBorder="1" applyAlignment="1">
      <alignment horizontal="left" vertical="center"/>
    </xf>
    <xf numFmtId="0" fontId="33" fillId="6" borderId="3" xfId="0" applyFont="1" applyFill="1" applyBorder="1" applyAlignment="1">
      <alignment horizontal="left" vertical="center"/>
    </xf>
    <xf numFmtId="0" fontId="33" fillId="6" borderId="4" xfId="0" applyFont="1" applyFill="1" applyBorder="1" applyAlignment="1">
      <alignment horizontal="left" vertical="center"/>
    </xf>
    <xf numFmtId="0" fontId="33" fillId="6" borderId="5" xfId="0" applyFont="1" applyFill="1" applyBorder="1" applyAlignment="1">
      <alignment horizontal="left" vertical="center"/>
    </xf>
    <xf numFmtId="0" fontId="33" fillId="6" borderId="0" xfId="0" applyFont="1" applyFill="1" applyAlignment="1">
      <alignment horizontal="left" vertical="center"/>
    </xf>
    <xf numFmtId="0" fontId="33" fillId="6" borderId="6" xfId="0" applyFont="1" applyFill="1" applyBorder="1" applyAlignment="1">
      <alignment horizontal="left" vertical="center"/>
    </xf>
    <xf numFmtId="0" fontId="33" fillId="6" borderId="7" xfId="0" applyFont="1" applyFill="1" applyBorder="1" applyAlignment="1">
      <alignment horizontal="left" vertical="center"/>
    </xf>
    <xf numFmtId="0" fontId="33" fillId="6" borderId="8" xfId="0" applyFont="1" applyFill="1" applyBorder="1" applyAlignment="1">
      <alignment horizontal="left" vertical="center"/>
    </xf>
    <xf numFmtId="0" fontId="33" fillId="6" borderId="9" xfId="0" applyFont="1" applyFill="1" applyBorder="1" applyAlignment="1">
      <alignment horizontal="left" vertical="center"/>
    </xf>
    <xf numFmtId="0" fontId="2" fillId="0" borderId="0" xfId="0" applyFont="1" applyAlignment="1">
      <alignment vertical="top" wrapText="1"/>
    </xf>
    <xf numFmtId="0" fontId="0" fillId="0" borderId="0" xfId="0" applyAlignment="1">
      <alignment vertical="top"/>
    </xf>
    <xf numFmtId="0" fontId="22" fillId="6" borderId="0" xfId="0" applyFont="1" applyFill="1" applyAlignment="1">
      <alignment vertical="top" wrapText="1"/>
    </xf>
    <xf numFmtId="0" fontId="0" fillId="6" borderId="0" xfId="0" applyFill="1" applyAlignment="1">
      <alignment vertical="top" wrapText="1"/>
    </xf>
    <xf numFmtId="0" fontId="22" fillId="0" borderId="0" xfId="0" applyFont="1" applyAlignment="1">
      <alignment vertical="top" wrapText="1"/>
    </xf>
    <xf numFmtId="0" fontId="0" fillId="0" borderId="0" xfId="0" applyAlignment="1">
      <alignment vertical="top" wrapText="1"/>
    </xf>
    <xf numFmtId="0" fontId="4" fillId="6" borderId="2" xfId="0" applyFont="1" applyFill="1" applyBorder="1" applyAlignment="1">
      <alignment horizontal="center" vertical="center"/>
    </xf>
    <xf numFmtId="0" fontId="4" fillId="6" borderId="3" xfId="0" applyFont="1" applyFill="1" applyBorder="1" applyAlignment="1">
      <alignment horizontal="center" vertical="center"/>
    </xf>
    <xf numFmtId="0" fontId="4" fillId="6" borderId="4" xfId="0" applyFont="1" applyFill="1" applyBorder="1" applyAlignment="1">
      <alignment horizontal="center" vertical="center"/>
    </xf>
    <xf numFmtId="0" fontId="4" fillId="6" borderId="7" xfId="0" applyFont="1" applyFill="1" applyBorder="1" applyAlignment="1">
      <alignment horizontal="center" vertical="center"/>
    </xf>
    <xf numFmtId="0" fontId="4" fillId="6" borderId="8" xfId="0" applyFont="1" applyFill="1" applyBorder="1" applyAlignment="1">
      <alignment horizontal="center" vertical="center"/>
    </xf>
    <xf numFmtId="0" fontId="4" fillId="6" borderId="9" xfId="0" applyFont="1" applyFill="1" applyBorder="1" applyAlignment="1">
      <alignment horizontal="center" vertical="center"/>
    </xf>
    <xf numFmtId="0" fontId="7" fillId="4" borderId="2"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3" borderId="13" xfId="0" applyFont="1" applyFill="1" applyBorder="1" applyAlignment="1">
      <alignment horizontal="left" vertical="center" wrapText="1"/>
    </xf>
    <xf numFmtId="0" fontId="12" fillId="3" borderId="15" xfId="0" applyFont="1" applyFill="1" applyBorder="1" applyAlignment="1">
      <alignment horizontal="left" vertical="center" wrapText="1"/>
    </xf>
    <xf numFmtId="0" fontId="12" fillId="0" borderId="13" xfId="0" applyFont="1" applyBorder="1" applyAlignment="1" applyProtection="1">
      <alignment horizontal="center" vertical="center"/>
      <protection locked="0"/>
    </xf>
    <xf numFmtId="0" fontId="12" fillId="0" borderId="15" xfId="0" applyFont="1" applyBorder="1" applyAlignment="1" applyProtection="1">
      <alignment horizontal="center" vertical="center"/>
      <protection locked="0"/>
    </xf>
    <xf numFmtId="0" fontId="15" fillId="4" borderId="8" xfId="3" applyFont="1" applyFill="1" applyBorder="1" applyAlignment="1" applyProtection="1">
      <alignment horizontal="left" vertical="top"/>
      <protection locked="0"/>
    </xf>
    <xf numFmtId="0" fontId="15" fillId="4" borderId="9" xfId="3" applyFont="1" applyFill="1" applyBorder="1" applyAlignment="1" applyProtection="1">
      <alignment horizontal="left" vertical="top"/>
      <protection locked="0"/>
    </xf>
    <xf numFmtId="0" fontId="14" fillId="3" borderId="13" xfId="0" applyFont="1" applyFill="1" applyBorder="1" applyAlignment="1">
      <alignment horizontal="left" vertical="center"/>
    </xf>
    <xf numFmtId="0" fontId="14" fillId="3" borderId="14" xfId="0" applyFont="1" applyFill="1" applyBorder="1" applyAlignment="1">
      <alignment horizontal="left" vertical="center"/>
    </xf>
    <xf numFmtId="164" fontId="14" fillId="5" borderId="13" xfId="0" applyNumberFormat="1" applyFont="1" applyFill="1" applyBorder="1" applyAlignment="1">
      <alignment horizontal="center" vertical="center"/>
    </xf>
    <xf numFmtId="0" fontId="14" fillId="5" borderId="15" xfId="0" applyFont="1" applyFill="1" applyBorder="1" applyAlignment="1">
      <alignment horizontal="center" vertical="center"/>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2" borderId="13" xfId="0" applyFont="1" applyFill="1" applyBorder="1" applyAlignment="1" applyProtection="1">
      <alignment horizontal="center" vertical="center" wrapText="1"/>
      <protection locked="0"/>
    </xf>
    <xf numFmtId="0" fontId="12" fillId="2" borderId="15" xfId="0" applyFont="1" applyFill="1" applyBorder="1" applyAlignment="1" applyProtection="1">
      <alignment horizontal="center" vertical="center" wrapText="1"/>
      <protection locked="0"/>
    </xf>
    <xf numFmtId="0" fontId="14" fillId="3" borderId="15" xfId="0" applyFont="1" applyFill="1" applyBorder="1" applyAlignment="1">
      <alignment horizontal="left" vertical="center"/>
    </xf>
    <xf numFmtId="164" fontId="14" fillId="5" borderId="14" xfId="0" applyNumberFormat="1" applyFont="1" applyFill="1" applyBorder="1" applyAlignment="1">
      <alignment horizontal="center" vertical="center"/>
    </xf>
    <xf numFmtId="0" fontId="14" fillId="6" borderId="2" xfId="0" applyFont="1" applyFill="1" applyBorder="1" applyAlignment="1">
      <alignment horizontal="center" vertical="center" wrapText="1"/>
    </xf>
    <xf numFmtId="0" fontId="14" fillId="6" borderId="3"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0" xfId="0" applyFont="1" applyFill="1" applyAlignment="1">
      <alignment horizontal="center" vertical="center" wrapText="1"/>
    </xf>
    <xf numFmtId="0" fontId="14" fillId="6" borderId="6"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14" fillId="6" borderId="9"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12" fillId="3" borderId="13" xfId="0" applyFont="1" applyFill="1" applyBorder="1" applyAlignment="1">
      <alignment horizontal="left"/>
    </xf>
    <xf numFmtId="0" fontId="12" fillId="3" borderId="14" xfId="0" applyFont="1" applyFill="1" applyBorder="1" applyAlignment="1">
      <alignment horizontal="left"/>
    </xf>
    <xf numFmtId="0" fontId="12" fillId="3" borderId="15" xfId="0" applyFont="1" applyFill="1" applyBorder="1" applyAlignment="1">
      <alignment horizontal="left"/>
    </xf>
    <xf numFmtId="0" fontId="12" fillId="3" borderId="1" xfId="0" applyFont="1" applyFill="1" applyBorder="1" applyAlignment="1">
      <alignment horizontal="left" vertical="center"/>
    </xf>
    <xf numFmtId="0" fontId="12" fillId="3" borderId="10" xfId="0" applyFont="1" applyFill="1" applyBorder="1" applyAlignment="1">
      <alignment horizontal="left" vertical="center" wrapText="1"/>
    </xf>
    <xf numFmtId="0" fontId="12" fillId="3" borderId="12" xfId="0" applyFont="1" applyFill="1" applyBorder="1" applyAlignment="1">
      <alignment horizontal="left" vertical="center" wrapText="1"/>
    </xf>
    <xf numFmtId="0" fontId="12" fillId="3" borderId="13" xfId="0" applyFont="1" applyFill="1" applyBorder="1" applyAlignment="1">
      <alignment horizontal="left" vertical="center"/>
    </xf>
    <xf numFmtId="0" fontId="12" fillId="3" borderId="15" xfId="0" applyFont="1" applyFill="1" applyBorder="1" applyAlignment="1">
      <alignment horizontal="left" vertical="center"/>
    </xf>
    <xf numFmtId="164" fontId="13" fillId="5" borderId="13" xfId="2" applyNumberFormat="1" applyFont="1" applyFill="1" applyBorder="1" applyAlignment="1">
      <alignment horizontal="center" vertical="center"/>
    </xf>
    <xf numFmtId="164" fontId="13" fillId="5" borderId="15" xfId="2" applyNumberFormat="1" applyFont="1" applyFill="1" applyBorder="1" applyAlignment="1">
      <alignment horizontal="center" vertical="center"/>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3" fillId="3" borderId="4" xfId="0" applyFont="1" applyFill="1" applyBorder="1" applyAlignment="1">
      <alignment horizontal="left" vertical="center"/>
    </xf>
    <xf numFmtId="0" fontId="3" fillId="3" borderId="7" xfId="0" applyFont="1" applyFill="1" applyBorder="1" applyAlignment="1">
      <alignment horizontal="left" vertical="center"/>
    </xf>
    <xf numFmtId="0" fontId="3" fillId="3" borderId="8" xfId="0" applyFont="1" applyFill="1" applyBorder="1" applyAlignment="1">
      <alignment horizontal="left" vertical="center"/>
    </xf>
    <xf numFmtId="0" fontId="3" fillId="3" borderId="9" xfId="0" applyFont="1" applyFill="1" applyBorder="1" applyAlignment="1">
      <alignment horizontal="left" vertical="center"/>
    </xf>
    <xf numFmtId="164" fontId="3" fillId="5" borderId="2" xfId="2" applyNumberFormat="1" applyFont="1" applyFill="1" applyBorder="1" applyAlignment="1">
      <alignment horizontal="center" vertical="center"/>
    </xf>
    <xf numFmtId="164" fontId="3" fillId="5" borderId="4" xfId="2" applyNumberFormat="1" applyFont="1" applyFill="1" applyBorder="1" applyAlignment="1">
      <alignment horizontal="center" vertical="center"/>
    </xf>
    <xf numFmtId="164" fontId="3" fillId="5" borderId="7" xfId="2" applyNumberFormat="1" applyFont="1" applyFill="1" applyBorder="1" applyAlignment="1">
      <alignment horizontal="center" vertical="center"/>
    </xf>
    <xf numFmtId="164" fontId="3" fillId="5" borderId="9" xfId="2" applyNumberFormat="1" applyFont="1" applyFill="1" applyBorder="1" applyAlignment="1">
      <alignment horizontal="center" vertical="center"/>
    </xf>
    <xf numFmtId="0" fontId="14" fillId="6" borderId="13" xfId="0" applyFont="1" applyFill="1" applyBorder="1" applyAlignment="1">
      <alignment horizontal="center" vertical="center"/>
    </xf>
    <xf numFmtId="0" fontId="14" fillId="6" borderId="14" xfId="0" applyFont="1" applyFill="1" applyBorder="1" applyAlignment="1">
      <alignment horizontal="center" vertical="center"/>
    </xf>
    <xf numFmtId="0" fontId="14" fillId="6" borderId="15"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9" xfId="0" applyFont="1" applyFill="1" applyBorder="1" applyAlignment="1">
      <alignment horizontal="center" vertical="center"/>
    </xf>
    <xf numFmtId="0" fontId="12" fillId="2" borderId="10" xfId="0" applyFont="1" applyFill="1" applyBorder="1" applyAlignment="1" applyProtection="1">
      <alignment horizontal="center" vertical="center"/>
      <protection locked="0"/>
    </xf>
    <xf numFmtId="0" fontId="12" fillId="2" borderId="12" xfId="0" applyFont="1" applyFill="1" applyBorder="1" applyAlignment="1" applyProtection="1">
      <alignment horizontal="center" vertical="center"/>
      <protection locked="0"/>
    </xf>
    <xf numFmtId="164" fontId="13" fillId="5" borderId="2" xfId="2" applyNumberFormat="1" applyFont="1" applyFill="1" applyBorder="1" applyAlignment="1">
      <alignment horizontal="center" vertical="center"/>
    </xf>
    <xf numFmtId="164" fontId="13" fillId="5" borderId="4" xfId="2" applyNumberFormat="1" applyFont="1" applyFill="1" applyBorder="1" applyAlignment="1">
      <alignment horizontal="center" vertical="center"/>
    </xf>
    <xf numFmtId="164" fontId="13" fillId="5" borderId="7" xfId="2" applyNumberFormat="1" applyFont="1" applyFill="1" applyBorder="1" applyAlignment="1">
      <alignment horizontal="center" vertical="center"/>
    </xf>
    <xf numFmtId="164" fontId="13" fillId="5" borderId="9" xfId="2" applyNumberFormat="1" applyFont="1" applyFill="1" applyBorder="1" applyAlignment="1">
      <alignment horizontal="center" vertical="center"/>
    </xf>
    <xf numFmtId="164" fontId="12" fillId="2" borderId="10" xfId="2" applyNumberFormat="1" applyFont="1" applyFill="1" applyBorder="1" applyAlignment="1" applyProtection="1">
      <alignment horizontal="center" vertical="center"/>
      <protection locked="0"/>
    </xf>
    <xf numFmtId="164" fontId="12" fillId="2" borderId="12" xfId="2" applyNumberFormat="1" applyFont="1" applyFill="1" applyBorder="1" applyAlignment="1" applyProtection="1">
      <alignment horizontal="center" vertical="center"/>
      <protection locked="0"/>
    </xf>
    <xf numFmtId="164" fontId="13" fillId="5" borderId="3" xfId="2" applyNumberFormat="1" applyFont="1" applyFill="1" applyBorder="1" applyAlignment="1">
      <alignment horizontal="center" vertical="center"/>
    </xf>
    <xf numFmtId="164" fontId="13" fillId="5" borderId="8" xfId="2" applyNumberFormat="1" applyFont="1" applyFill="1" applyBorder="1" applyAlignment="1">
      <alignment horizontal="center" vertical="center"/>
    </xf>
    <xf numFmtId="0" fontId="14" fillId="6" borderId="13" xfId="0" applyFont="1" applyFill="1" applyBorder="1" applyAlignment="1">
      <alignment horizontal="left" vertical="top" wrapText="1"/>
    </xf>
    <xf numFmtId="0" fontId="20" fillId="6" borderId="14" xfId="0" applyFont="1" applyFill="1" applyBorder="1" applyAlignment="1">
      <alignment horizontal="left" vertical="top" wrapText="1"/>
    </xf>
    <xf numFmtId="0" fontId="20" fillId="6" borderId="15" xfId="0" applyFont="1" applyFill="1" applyBorder="1" applyAlignment="1">
      <alignment horizontal="left" vertical="top" wrapText="1"/>
    </xf>
    <xf numFmtId="0" fontId="12" fillId="4" borderId="14" xfId="0" applyFont="1" applyFill="1" applyBorder="1" applyAlignment="1">
      <alignment vertical="center"/>
    </xf>
    <xf numFmtId="0" fontId="0" fillId="4" borderId="15" xfId="0" applyFill="1" applyBorder="1" applyAlignment="1">
      <alignment vertical="center"/>
    </xf>
    <xf numFmtId="0" fontId="8" fillId="3" borderId="14" xfId="0" applyFont="1" applyFill="1" applyBorder="1" applyAlignment="1">
      <alignment vertical="center"/>
    </xf>
    <xf numFmtId="0" fontId="0" fillId="3" borderId="15" xfId="0" applyFill="1" applyBorder="1" applyAlignment="1">
      <alignment vertical="center"/>
    </xf>
    <xf numFmtId="0" fontId="8" fillId="3" borderId="14" xfId="0" applyFont="1" applyFill="1" applyBorder="1" applyAlignment="1">
      <alignment horizontal="left" vertical="center" wrapText="1"/>
    </xf>
    <xf numFmtId="0" fontId="0" fillId="3" borderId="14" xfId="0" applyFill="1" applyBorder="1" applyAlignment="1">
      <alignment horizontal="left" vertical="center"/>
    </xf>
    <xf numFmtId="0" fontId="0" fillId="3" borderId="15" xfId="0" applyFill="1" applyBorder="1" applyAlignment="1">
      <alignment horizontal="left" vertical="center"/>
    </xf>
    <xf numFmtId="164" fontId="13" fillId="2" borderId="1" xfId="2" applyNumberFormat="1" applyFont="1" applyFill="1" applyBorder="1" applyAlignment="1">
      <alignment horizontal="center" vertical="center"/>
    </xf>
    <xf numFmtId="164" fontId="8" fillId="2" borderId="1" xfId="2" applyNumberFormat="1" applyFont="1" applyFill="1" applyBorder="1" applyAlignment="1">
      <alignment vertical="center"/>
    </xf>
    <xf numFmtId="0" fontId="0" fillId="0" borderId="15" xfId="0" applyBorder="1" applyAlignment="1">
      <alignment horizontal="center" vertical="center"/>
    </xf>
  </cellXfs>
  <cellStyles count="5">
    <cellStyle name="Comma" xfId="1" builtinId="3"/>
    <cellStyle name="Currency" xfId="2" builtinId="4"/>
    <cellStyle name="Normal" xfId="0" builtinId="0"/>
    <cellStyle name="Normal 2" xfId="3" xr:uid="{DCFF331D-9E6C-4E2F-9F6E-770824EB3C09}"/>
    <cellStyle name="Percent" xfId="4" builtinId="5"/>
  </cellStyles>
  <dxfs count="0"/>
  <tableStyles count="0" defaultTableStyle="TableStyleMedium2" defaultPivotStyle="PivotStyleLight16"/>
  <colors>
    <mruColors>
      <color rgb="FFFFFF99"/>
      <color rgb="FFFFFFCC"/>
      <color rgb="FFCCECFF"/>
      <color rgb="FFCC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2697682</xdr:colOff>
      <xdr:row>0</xdr:row>
      <xdr:rowOff>274318</xdr:rowOff>
    </xdr:from>
    <xdr:to>
      <xdr:col>6</xdr:col>
      <xdr:colOff>2077</xdr:colOff>
      <xdr:row>14</xdr:row>
      <xdr:rowOff>28575</xdr:rowOff>
    </xdr:to>
    <xdr:pic>
      <xdr:nvPicPr>
        <xdr:cNvPr id="2" name="Picture 1">
          <a:extLst>
            <a:ext uri="{FF2B5EF4-FFF2-40B4-BE49-F238E27FC236}">
              <a16:creationId xmlns:a16="http://schemas.microsoft.com/office/drawing/2014/main" id="{14834909-DAA4-49FB-81F6-D8B4FB39D8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31707" y="274318"/>
          <a:ext cx="2285970" cy="286893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3">
    <wetp:webextensionref xmlns:r="http://schemas.openxmlformats.org/officeDocument/2006/relationships" r:id="rId1"/>
  </wetp:taskpane>
  <wetp:taskpane dockstate="right" visibility="0" width="438" row="3">
    <wetp:webextensionref xmlns:r="http://schemas.openxmlformats.org/officeDocument/2006/relationships" r:id="rId2"/>
  </wetp:taskpane>
</wetp:taskpanes>
</file>

<file path=xl/webextensions/webextension1.xml><?xml version="1.0" encoding="utf-8"?>
<we:webextension xmlns:we="http://schemas.microsoft.com/office/webextensions/webextension/2010/11" id="{FEC84BE8-3CA0-48B3-B284-C7ACB8FB8E41}">
  <we:reference id="wa200005502" version="1.0.0.11" store="en-US" storeType="OMEX"/>
  <we:alternateReferences>
    <we:reference id="wa200005502" version="1.0.0.11" store="wa200005502" storeType="OMEX"/>
  </we:alternateReferences>
  <we:properties>
    <we:property name="docId" value="&quot;so3uby1FcQMZMhYQD6gD0&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_xldudf_GPT</we:customFunctionIds>
        <we:customFunctionIds>_xldudf_GPT_LIST</we:customFunctionIds>
        <we:customFunctionIds>_xldudf_GPT_HLIST</we:customFunctionIds>
        <we:customFunctionIds>_xldudf_GPT_CLASSIFY</we:customFunctionIds>
        <we:customFunctionIds>_xldudf_GPT_TRANSLATE</we:customFunctionIds>
        <we:customFunctionIds>_xldudf_GPT_EXTRACT</we:customFunctionIds>
        <we:customFunctionIds>_xldudf_GPT_TAG</we:customFunctionIds>
        <we:customFunctionIds>_xldudf_GPT_CONVERT</we:customFunctionIds>
        <we:customFunctionIds>_xldudf_GPT_FORMAT</we:customFunctionIds>
        <we:customFunctionIds>_xldudf_GPT_SUMMARIZE</we:customFunctionIds>
        <we:customFunctionIds>_xldudf_GPT_TABLE</we:customFunctionIds>
        <we:customFunctionIds>_xldudf_GPT_FILL</we:customFunctionIds>
        <we:customFunctionIds>_xldudf_GPT_SPLIT</we:customFunctionIds>
        <we:customFunctionIds>_xldudf_GPT_HSPLIT</we:customFunctionIds>
        <we:customFunctionIds>_xldudf_GPT_EDIT</we:customFunctionIds>
        <we:customFunctionIds>_xldudf_GPT_MATCH</we:customFunctionIds>
        <we:customFunctionIds>_xldudf_GPT_VISION</we:customFunctionIds>
        <we:customFunctionIds>_xldudf_GPT_WEB</we:customFunctionIds>
      </we:customFunctionIdList>
    </a:ext>
  </we:extLst>
</we:webextension>
</file>

<file path=xl/webextensions/webextension2.xml><?xml version="1.0" encoding="utf-8"?>
<we:webextension xmlns:we="http://schemas.microsoft.com/office/webextensions/webextension/2010/11" id="{6EBD8976-717F-47AC-A6EF-D87971F73CAC}">
  <we:reference id="wa200005271" version="2.5.4.0" store="en-US" storeType="OMEX"/>
  <we:alternateReferences>
    <we:reference id="wa200005271" version="2.5.4.0" store="wa200005271"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_xldudf_AI_TABLE</we:customFunctionIds>
        <we:customFunctionIds>_xldudf_AI_FILL</we:customFunctionIds>
        <we:customFunctionIds>_xldudf_AI_LIST</we:customFunctionIds>
        <we:customFunctionIds>_xldudf_AI_ASK</we:customFunctionIds>
        <we:customFunctionIds>_xldudf_AI_FORMAT</we:customFunctionIds>
        <we:customFunctionIds>_xldudf_AI_EXTRACT</we:customFunctionIds>
        <we:customFunctionIds>_xldudf_AI_TRANSLATE</we:customFunctionIds>
      </we:customFunctionIdList>
    </a:ext>
  </we:extLst>
</we:webextension>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BF46F-BEBD-4A3C-B5F8-801A6272B034}">
  <dimension ref="A1:BF56"/>
  <sheetViews>
    <sheetView workbookViewId="0">
      <selection activeCell="B63" sqref="B63"/>
    </sheetView>
  </sheetViews>
  <sheetFormatPr defaultRowHeight="14.4" x14ac:dyDescent="0.3"/>
  <cols>
    <col min="1" max="1" width="41" style="76" customWidth="1"/>
    <col min="2" max="2" width="39.21875" style="76" customWidth="1"/>
    <col min="3" max="3" width="47.21875" style="76" customWidth="1"/>
    <col min="4" max="4" width="40" style="76" customWidth="1"/>
    <col min="5" max="16384" width="8.88671875" style="76"/>
  </cols>
  <sheetData>
    <row r="1" spans="1:5" s="79" customFormat="1" ht="15.6" x14ac:dyDescent="0.3">
      <c r="A1" s="114" t="s">
        <v>141</v>
      </c>
      <c r="B1" s="78"/>
      <c r="C1" s="78"/>
      <c r="D1" s="78"/>
    </row>
    <row r="2" spans="1:5" x14ac:dyDescent="0.3">
      <c r="A2" s="116" t="s">
        <v>86</v>
      </c>
      <c r="B2" s="116" t="s">
        <v>114</v>
      </c>
      <c r="C2" s="116" t="s">
        <v>113</v>
      </c>
      <c r="D2" s="116" t="s">
        <v>112</v>
      </c>
    </row>
    <row r="3" spans="1:5" x14ac:dyDescent="0.3">
      <c r="A3" s="76" t="s">
        <v>0</v>
      </c>
      <c r="B3" s="76" t="s">
        <v>140</v>
      </c>
      <c r="C3" s="76" t="s">
        <v>139</v>
      </c>
      <c r="D3" s="76" t="s">
        <v>138</v>
      </c>
    </row>
    <row r="4" spans="1:5" x14ac:dyDescent="0.3">
      <c r="A4" s="76" t="s">
        <v>87</v>
      </c>
      <c r="B4" s="76" t="s">
        <v>137</v>
      </c>
      <c r="C4" s="76" t="s">
        <v>136</v>
      </c>
      <c r="D4" s="76" t="s">
        <v>135</v>
      </c>
    </row>
    <row r="5" spans="1:5" x14ac:dyDescent="0.3">
      <c r="A5" s="76" t="s">
        <v>88</v>
      </c>
      <c r="B5" s="76" t="s">
        <v>134</v>
      </c>
      <c r="C5" s="76" t="s">
        <v>133</v>
      </c>
      <c r="D5" s="76" t="s">
        <v>132</v>
      </c>
    </row>
    <row r="6" spans="1:5" x14ac:dyDescent="0.3">
      <c r="A6" s="76" t="s">
        <v>89</v>
      </c>
      <c r="B6" s="76" t="s">
        <v>146</v>
      </c>
      <c r="C6" s="76" t="s">
        <v>131</v>
      </c>
      <c r="D6" s="76" t="s">
        <v>130</v>
      </c>
    </row>
    <row r="7" spans="1:5" x14ac:dyDescent="0.3">
      <c r="A7" s="76" t="s">
        <v>90</v>
      </c>
      <c r="B7" s="76" t="s">
        <v>129</v>
      </c>
      <c r="C7" s="76" t="s">
        <v>128</v>
      </c>
      <c r="D7" s="76" t="s">
        <v>127</v>
      </c>
    </row>
    <row r="8" spans="1:5" x14ac:dyDescent="0.3">
      <c r="A8" s="76" t="s">
        <v>91</v>
      </c>
      <c r="B8" s="76" t="s">
        <v>126</v>
      </c>
      <c r="C8" s="76" t="s">
        <v>92</v>
      </c>
      <c r="D8" s="76" t="s">
        <v>125</v>
      </c>
    </row>
    <row r="9" spans="1:5" x14ac:dyDescent="0.3">
      <c r="A9" s="76" t="s">
        <v>93</v>
      </c>
      <c r="B9" s="76" t="s">
        <v>124</v>
      </c>
      <c r="C9" s="76" t="s">
        <v>123</v>
      </c>
      <c r="D9" s="76" t="s">
        <v>122</v>
      </c>
    </row>
    <row r="10" spans="1:5" x14ac:dyDescent="0.3">
      <c r="A10" s="76" t="s">
        <v>94</v>
      </c>
      <c r="B10" s="76" t="s">
        <v>121</v>
      </c>
      <c r="C10" s="76" t="s">
        <v>120</v>
      </c>
      <c r="D10" s="76" t="s">
        <v>119</v>
      </c>
    </row>
    <row r="11" spans="1:5" x14ac:dyDescent="0.3">
      <c r="A11" s="76" t="s">
        <v>95</v>
      </c>
      <c r="B11" s="76" t="s">
        <v>118</v>
      </c>
      <c r="C11" s="76" t="s">
        <v>117</v>
      </c>
      <c r="D11" s="76" t="s">
        <v>116</v>
      </c>
    </row>
    <row r="13" spans="1:5" s="79" customFormat="1" ht="15.6" x14ac:dyDescent="0.3">
      <c r="A13" s="114" t="s">
        <v>11</v>
      </c>
      <c r="B13" s="78"/>
      <c r="C13" s="78"/>
      <c r="D13" s="78"/>
    </row>
    <row r="14" spans="1:5" x14ac:dyDescent="0.3">
      <c r="A14" s="115" t="s">
        <v>86</v>
      </c>
      <c r="B14" s="116" t="s">
        <v>114</v>
      </c>
      <c r="C14" s="116" t="s">
        <v>113</v>
      </c>
      <c r="D14" s="116" t="s">
        <v>112</v>
      </c>
    </row>
    <row r="15" spans="1:5" ht="28.8" x14ac:dyDescent="0.3">
      <c r="A15" s="76" t="s">
        <v>48</v>
      </c>
      <c r="B15" s="76" t="s">
        <v>149</v>
      </c>
      <c r="C15" s="77" t="s">
        <v>152</v>
      </c>
      <c r="D15" s="77" t="s">
        <v>163</v>
      </c>
    </row>
    <row r="16" spans="1:5" ht="28.8" x14ac:dyDescent="0.3">
      <c r="A16" s="76" t="s">
        <v>49</v>
      </c>
      <c r="B16" s="76" t="s">
        <v>149</v>
      </c>
      <c r="C16" s="77" t="s">
        <v>152</v>
      </c>
      <c r="D16" s="77" t="s">
        <v>163</v>
      </c>
      <c r="E16" s="76" t="s">
        <v>177</v>
      </c>
    </row>
    <row r="17" spans="1:4" ht="28.8" x14ac:dyDescent="0.3">
      <c r="A17" s="76" t="s">
        <v>19</v>
      </c>
      <c r="B17" s="76" t="s">
        <v>153</v>
      </c>
      <c r="C17" s="76" t="s">
        <v>154</v>
      </c>
      <c r="D17" s="77" t="s">
        <v>163</v>
      </c>
    </row>
    <row r="18" spans="1:4" ht="28.8" x14ac:dyDescent="0.3">
      <c r="A18" s="77" t="s">
        <v>20</v>
      </c>
      <c r="B18" s="76" t="s">
        <v>153</v>
      </c>
      <c r="C18" s="76" t="s">
        <v>154</v>
      </c>
      <c r="D18" s="77" t="s">
        <v>163</v>
      </c>
    </row>
    <row r="19" spans="1:4" ht="28.8" x14ac:dyDescent="0.3">
      <c r="A19" s="76" t="s">
        <v>115</v>
      </c>
      <c r="B19" s="76" t="s">
        <v>153</v>
      </c>
      <c r="C19" s="76" t="s">
        <v>154</v>
      </c>
      <c r="D19" s="77" t="s">
        <v>163</v>
      </c>
    </row>
    <row r="20" spans="1:4" x14ac:dyDescent="0.3">
      <c r="A20" s="76" t="s">
        <v>96</v>
      </c>
      <c r="B20" s="76" t="s">
        <v>107</v>
      </c>
      <c r="C20" s="76" t="s">
        <v>105</v>
      </c>
      <c r="D20" s="76" t="s">
        <v>155</v>
      </c>
    </row>
    <row r="22" spans="1:4" s="79" customFormat="1" ht="15.6" x14ac:dyDescent="0.3">
      <c r="A22" s="114" t="s">
        <v>142</v>
      </c>
      <c r="B22" s="78"/>
      <c r="C22" s="78"/>
      <c r="D22" s="78"/>
    </row>
    <row r="23" spans="1:4" x14ac:dyDescent="0.3">
      <c r="A23" s="116" t="s">
        <v>86</v>
      </c>
      <c r="B23" s="116" t="s">
        <v>114</v>
      </c>
      <c r="C23" s="116" t="s">
        <v>113</v>
      </c>
      <c r="D23" s="116" t="s">
        <v>112</v>
      </c>
    </row>
    <row r="24" spans="1:4" x14ac:dyDescent="0.3">
      <c r="A24" s="167" t="s">
        <v>27</v>
      </c>
      <c r="B24" s="168"/>
      <c r="C24" s="168"/>
      <c r="D24" s="168"/>
    </row>
    <row r="25" spans="1:4" ht="28.8" x14ac:dyDescent="0.3">
      <c r="A25" s="76" t="s">
        <v>97</v>
      </c>
      <c r="B25" s="76" t="s">
        <v>147</v>
      </c>
      <c r="C25" s="76" t="s">
        <v>148</v>
      </c>
      <c r="D25" s="77" t="s">
        <v>163</v>
      </c>
    </row>
    <row r="26" spans="1:4" ht="43.2" x14ac:dyDescent="0.3">
      <c r="A26" s="76" t="s">
        <v>98</v>
      </c>
      <c r="B26" s="77" t="s">
        <v>150</v>
      </c>
      <c r="C26" s="77" t="s">
        <v>156</v>
      </c>
      <c r="D26" s="77" t="s">
        <v>163</v>
      </c>
    </row>
    <row r="27" spans="1:4" ht="28.8" x14ac:dyDescent="0.3">
      <c r="A27" s="76" t="s">
        <v>111</v>
      </c>
      <c r="B27" s="76" t="s">
        <v>159</v>
      </c>
      <c r="C27" s="76" t="s">
        <v>157</v>
      </c>
      <c r="D27" s="77" t="s">
        <v>163</v>
      </c>
    </row>
    <row r="28" spans="1:4" x14ac:dyDescent="0.3">
      <c r="A28" s="163" t="s">
        <v>158</v>
      </c>
      <c r="B28" s="164"/>
      <c r="C28" s="164"/>
      <c r="D28" s="164"/>
    </row>
    <row r="29" spans="1:4" ht="28.8" x14ac:dyDescent="0.3">
      <c r="A29" s="76" t="s">
        <v>99</v>
      </c>
      <c r="B29" s="76" t="s">
        <v>167</v>
      </c>
      <c r="C29" s="77" t="s">
        <v>160</v>
      </c>
      <c r="D29" s="77" t="s">
        <v>163</v>
      </c>
    </row>
    <row r="30" spans="1:4" ht="43.2" x14ac:dyDescent="0.3">
      <c r="A30" s="76" t="s">
        <v>100</v>
      </c>
      <c r="B30" s="76" t="s">
        <v>166</v>
      </c>
      <c r="C30" s="77" t="s">
        <v>161</v>
      </c>
      <c r="D30" s="77" t="s">
        <v>163</v>
      </c>
    </row>
    <row r="31" spans="1:4" x14ac:dyDescent="0.3">
      <c r="A31" s="76" t="s">
        <v>101</v>
      </c>
      <c r="B31" s="76" t="s">
        <v>107</v>
      </c>
      <c r="C31" s="76" t="s">
        <v>105</v>
      </c>
      <c r="D31" s="76" t="s">
        <v>155</v>
      </c>
    </row>
    <row r="33" spans="1:58" ht="15.6" x14ac:dyDescent="0.3">
      <c r="A33" s="114" t="s">
        <v>143</v>
      </c>
      <c r="B33" s="116"/>
      <c r="C33" s="116"/>
      <c r="D33" s="116"/>
    </row>
    <row r="34" spans="1:58" x14ac:dyDescent="0.3">
      <c r="A34" s="116" t="s">
        <v>86</v>
      </c>
      <c r="B34" s="116" t="s">
        <v>114</v>
      </c>
      <c r="C34" s="116" t="s">
        <v>113</v>
      </c>
      <c r="D34" s="116" t="s">
        <v>112</v>
      </c>
    </row>
    <row r="35" spans="1:58" x14ac:dyDescent="0.3">
      <c r="A35" s="165" t="s">
        <v>27</v>
      </c>
      <c r="B35" s="166"/>
      <c r="C35" s="166"/>
      <c r="D35" s="166"/>
    </row>
    <row r="36" spans="1:58" ht="28.8" x14ac:dyDescent="0.3">
      <c r="A36" s="76" t="s">
        <v>97</v>
      </c>
      <c r="B36" s="76" t="s">
        <v>168</v>
      </c>
      <c r="C36" s="76" t="s">
        <v>148</v>
      </c>
      <c r="D36" s="77" t="s">
        <v>163</v>
      </c>
    </row>
    <row r="37" spans="1:58" ht="43.2" x14ac:dyDescent="0.3">
      <c r="A37" s="76" t="s">
        <v>98</v>
      </c>
      <c r="B37" s="77" t="s">
        <v>150</v>
      </c>
      <c r="C37" s="77" t="s">
        <v>156</v>
      </c>
      <c r="D37" s="77" t="s">
        <v>163</v>
      </c>
    </row>
    <row r="38" spans="1:58" ht="28.8" x14ac:dyDescent="0.3">
      <c r="A38" s="76" t="s">
        <v>111</v>
      </c>
      <c r="B38" s="76" t="s">
        <v>159</v>
      </c>
      <c r="C38" s="76" t="s">
        <v>157</v>
      </c>
      <c r="D38" s="77" t="s">
        <v>163</v>
      </c>
    </row>
    <row r="39" spans="1:58" x14ac:dyDescent="0.3">
      <c r="A39" s="163" t="s">
        <v>158</v>
      </c>
      <c r="B39" s="164"/>
      <c r="C39" s="164"/>
      <c r="D39" s="164"/>
    </row>
    <row r="40" spans="1:58" ht="30.6" customHeight="1" x14ac:dyDescent="0.3">
      <c r="A40" s="76" t="s">
        <v>99</v>
      </c>
      <c r="B40" s="76" t="s">
        <v>167</v>
      </c>
      <c r="C40" s="77" t="s">
        <v>160</v>
      </c>
      <c r="D40" s="77" t="s">
        <v>163</v>
      </c>
    </row>
    <row r="41" spans="1:58" ht="43.2" x14ac:dyDescent="0.3">
      <c r="A41" s="76" t="s">
        <v>100</v>
      </c>
      <c r="B41" s="76" t="s">
        <v>166</v>
      </c>
      <c r="C41" s="77" t="s">
        <v>161</v>
      </c>
      <c r="D41" s="77" t="s">
        <v>163</v>
      </c>
    </row>
    <row r="42" spans="1:58" x14ac:dyDescent="0.3">
      <c r="A42" s="76" t="s">
        <v>101</v>
      </c>
      <c r="B42" s="76" t="s">
        <v>107</v>
      </c>
      <c r="C42" s="76" t="s">
        <v>105</v>
      </c>
      <c r="D42" s="76" t="s">
        <v>155</v>
      </c>
    </row>
    <row r="44" spans="1:58" s="117" customFormat="1" ht="15.6" x14ac:dyDescent="0.3">
      <c r="A44" s="114" t="s">
        <v>144</v>
      </c>
      <c r="B44" s="116"/>
      <c r="C44" s="116"/>
      <c r="D44" s="116"/>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6"/>
      <c r="AV44" s="76"/>
      <c r="AW44" s="76"/>
      <c r="AX44" s="76"/>
      <c r="AY44" s="76"/>
      <c r="AZ44" s="76"/>
      <c r="BA44" s="76"/>
      <c r="BB44" s="76"/>
      <c r="BC44" s="76"/>
      <c r="BD44" s="76"/>
      <c r="BE44" s="76"/>
      <c r="BF44" s="76"/>
    </row>
    <row r="45" spans="1:58" s="117" customFormat="1" x14ac:dyDescent="0.3">
      <c r="A45" s="116" t="s">
        <v>86</v>
      </c>
      <c r="B45" s="116" t="s">
        <v>114</v>
      </c>
      <c r="C45" s="116" t="s">
        <v>113</v>
      </c>
      <c r="D45" s="116" t="s">
        <v>112</v>
      </c>
      <c r="E45" s="76"/>
      <c r="F45" s="76"/>
      <c r="G45" s="76"/>
      <c r="H45" s="76"/>
      <c r="I45" s="76"/>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76"/>
      <c r="AO45" s="76"/>
      <c r="AP45" s="76"/>
      <c r="AQ45" s="76"/>
      <c r="AR45" s="76"/>
      <c r="AS45" s="76"/>
      <c r="AT45" s="76"/>
      <c r="AU45" s="76"/>
      <c r="AV45" s="76"/>
      <c r="AW45" s="76"/>
      <c r="AX45" s="76"/>
      <c r="AY45" s="76"/>
      <c r="AZ45" s="76"/>
      <c r="BA45" s="76"/>
      <c r="BB45" s="76"/>
      <c r="BC45" s="76"/>
      <c r="BD45" s="76"/>
      <c r="BE45" s="76"/>
      <c r="BF45" s="76"/>
    </row>
    <row r="46" spans="1:58" ht="28.8" x14ac:dyDescent="0.3">
      <c r="A46" s="76" t="s">
        <v>102</v>
      </c>
      <c r="B46" s="76" t="s">
        <v>162</v>
      </c>
      <c r="C46" s="76" t="s">
        <v>169</v>
      </c>
      <c r="D46" s="77" t="s">
        <v>163</v>
      </c>
    </row>
    <row r="47" spans="1:58" ht="28.8" x14ac:dyDescent="0.3">
      <c r="A47" s="76" t="s">
        <v>44</v>
      </c>
      <c r="B47" s="76" t="s">
        <v>165</v>
      </c>
      <c r="C47" s="76" t="s">
        <v>164</v>
      </c>
      <c r="D47" s="77" t="s">
        <v>163</v>
      </c>
    </row>
    <row r="48" spans="1:58" x14ac:dyDescent="0.3">
      <c r="A48" s="76" t="s">
        <v>101</v>
      </c>
      <c r="B48" s="76" t="s">
        <v>107</v>
      </c>
      <c r="C48" s="76" t="s">
        <v>105</v>
      </c>
      <c r="D48" s="76" t="s">
        <v>155</v>
      </c>
    </row>
    <row r="50" spans="1:4" s="79" customFormat="1" ht="15.6" x14ac:dyDescent="0.3">
      <c r="A50" s="114" t="s">
        <v>145</v>
      </c>
      <c r="B50" s="114"/>
      <c r="C50" s="114"/>
      <c r="D50" s="114"/>
    </row>
    <row r="51" spans="1:4" x14ac:dyDescent="0.3">
      <c r="A51" s="116" t="s">
        <v>86</v>
      </c>
      <c r="B51" s="116" t="s">
        <v>114</v>
      </c>
      <c r="C51" s="116" t="s">
        <v>113</v>
      </c>
      <c r="D51" s="116" t="s">
        <v>112</v>
      </c>
    </row>
    <row r="52" spans="1:4" ht="43.2" x14ac:dyDescent="0.3">
      <c r="A52" s="76" t="s">
        <v>110</v>
      </c>
      <c r="B52" s="77" t="s">
        <v>171</v>
      </c>
      <c r="C52" s="77" t="s">
        <v>170</v>
      </c>
      <c r="D52" s="76" t="s">
        <v>109</v>
      </c>
    </row>
    <row r="53" spans="1:4" ht="43.2" x14ac:dyDescent="0.3">
      <c r="A53" s="76" t="s">
        <v>103</v>
      </c>
      <c r="B53" s="77" t="s">
        <v>181</v>
      </c>
      <c r="C53" s="77" t="s">
        <v>170</v>
      </c>
      <c r="D53" s="76" t="s">
        <v>109</v>
      </c>
    </row>
    <row r="54" spans="1:4" x14ac:dyDescent="0.3">
      <c r="A54" s="76" t="s">
        <v>108</v>
      </c>
      <c r="B54" s="76" t="s">
        <v>107</v>
      </c>
      <c r="C54" s="76" t="s">
        <v>105</v>
      </c>
      <c r="D54" s="76" t="s">
        <v>155</v>
      </c>
    </row>
    <row r="56" spans="1:4" s="79" customFormat="1" ht="15.6" x14ac:dyDescent="0.3">
      <c r="A56" s="114" t="s">
        <v>45</v>
      </c>
      <c r="B56" s="114" t="s">
        <v>106</v>
      </c>
      <c r="C56" s="114" t="s">
        <v>105</v>
      </c>
      <c r="D56" s="114" t="s">
        <v>104</v>
      </c>
    </row>
  </sheetData>
  <sheetProtection algorithmName="SHA-512" hashValue="8jX7iv9Ga+1Z2KoIUjutBWbHMEP6eh2XS4JzDKPenEz+CuNQcrs2/wqS2ewrICAceZixi/i9AKdo4qNWtx+zHg==" saltValue="3wYzOeiJ4K3Kni27+QRaLw==" spinCount="100000" sheet="1" objects="1" scenarios="1"/>
  <mergeCells count="4">
    <mergeCell ref="A39:D39"/>
    <mergeCell ref="A35:D35"/>
    <mergeCell ref="A24:D24"/>
    <mergeCell ref="A28:D28"/>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F26B5-FCF1-4411-BC74-AD322CC5F712}">
  <dimension ref="A1:AD105"/>
  <sheetViews>
    <sheetView tabSelected="1" zoomScale="80" zoomScaleNormal="80" workbookViewId="0">
      <selection activeCell="G54" sqref="G54"/>
    </sheetView>
  </sheetViews>
  <sheetFormatPr defaultRowHeight="14.4" x14ac:dyDescent="0.3"/>
  <cols>
    <col min="1" max="1" width="21.33203125" customWidth="1"/>
    <col min="2" max="2" width="25.6640625" customWidth="1"/>
    <col min="3" max="3" width="24" customWidth="1"/>
    <col min="4" max="4" width="40.21875" customWidth="1"/>
    <col min="5" max="5" width="11.5546875" style="14" customWidth="1"/>
    <col min="6" max="6" width="20.77734375" customWidth="1"/>
    <col min="7" max="7" width="61.5546875" style="1" customWidth="1"/>
    <col min="8" max="28" width="8.88671875" style="1"/>
  </cols>
  <sheetData>
    <row r="1" spans="1:7" ht="26.4" x14ac:dyDescent="0.35">
      <c r="A1" s="84" t="s">
        <v>8</v>
      </c>
      <c r="B1" s="85"/>
      <c r="C1" s="85"/>
      <c r="D1" s="85"/>
      <c r="E1" s="105"/>
      <c r="F1" s="104"/>
      <c r="G1" s="80"/>
    </row>
    <row r="2" spans="1:7" ht="18" x14ac:dyDescent="0.35">
      <c r="A2" s="89" t="s">
        <v>178</v>
      </c>
      <c r="B2" s="90"/>
      <c r="C2" s="90"/>
      <c r="D2" s="91"/>
      <c r="E2" s="91"/>
      <c r="F2" s="91"/>
      <c r="G2" s="88"/>
    </row>
    <row r="3" spans="1:7" ht="18" x14ac:dyDescent="0.35">
      <c r="A3" s="81"/>
      <c r="B3" s="82"/>
      <c r="C3" s="82"/>
      <c r="D3" s="82"/>
      <c r="E3" s="83"/>
      <c r="F3" s="3"/>
      <c r="G3" s="93" t="s">
        <v>174</v>
      </c>
    </row>
    <row r="4" spans="1:7" ht="18" x14ac:dyDescent="0.35">
      <c r="A4" s="4" t="s">
        <v>0</v>
      </c>
      <c r="B4" s="40"/>
      <c r="C4" s="29" t="s">
        <v>2</v>
      </c>
      <c r="D4" s="40"/>
      <c r="E4" s="29"/>
      <c r="F4" s="2"/>
      <c r="G4" s="94" t="s">
        <v>79</v>
      </c>
    </row>
    <row r="5" spans="1:7" ht="18" x14ac:dyDescent="0.35">
      <c r="A5" s="5"/>
      <c r="B5" s="8"/>
      <c r="C5" s="8"/>
      <c r="D5" s="8"/>
      <c r="E5" s="30"/>
      <c r="F5" s="31"/>
      <c r="G5" s="95" t="s">
        <v>78</v>
      </c>
    </row>
    <row r="6" spans="1:7" ht="18" x14ac:dyDescent="0.35">
      <c r="A6" s="4" t="s">
        <v>4</v>
      </c>
      <c r="B6" s="40"/>
      <c r="C6" s="45" t="s">
        <v>3</v>
      </c>
      <c r="D6" s="41"/>
      <c r="E6" s="29"/>
      <c r="F6" s="2"/>
      <c r="G6" s="96" t="s">
        <v>175</v>
      </c>
    </row>
    <row r="7" spans="1:7" ht="18" x14ac:dyDescent="0.35">
      <c r="A7" s="4"/>
      <c r="B7" s="29"/>
      <c r="C7" s="32"/>
      <c r="D7" s="7"/>
      <c r="E7" s="29"/>
      <c r="F7" s="2"/>
      <c r="G7" s="97" t="s">
        <v>176</v>
      </c>
    </row>
    <row r="8" spans="1:7" ht="15.6" x14ac:dyDescent="0.3">
      <c r="A8" s="4" t="s">
        <v>9</v>
      </c>
      <c r="B8" s="40"/>
      <c r="C8" s="45" t="s">
        <v>1</v>
      </c>
      <c r="D8" s="42"/>
      <c r="E8" s="28"/>
      <c r="F8" s="2"/>
    </row>
    <row r="9" spans="1:7" ht="15.6" x14ac:dyDescent="0.3">
      <c r="A9" s="4"/>
      <c r="B9" s="29"/>
      <c r="C9" s="7"/>
      <c r="D9" s="7"/>
      <c r="E9" s="28"/>
      <c r="F9" s="2"/>
    </row>
    <row r="10" spans="1:7" ht="15.6" x14ac:dyDescent="0.3">
      <c r="A10" s="33" t="s">
        <v>5</v>
      </c>
      <c r="B10" s="43"/>
      <c r="C10" s="45" t="s">
        <v>6</v>
      </c>
      <c r="D10" s="44"/>
      <c r="E10" s="29"/>
      <c r="F10" s="2"/>
    </row>
    <row r="11" spans="1:7" ht="15.6" x14ac:dyDescent="0.3">
      <c r="A11" s="5"/>
      <c r="B11" s="8"/>
      <c r="C11" s="8"/>
      <c r="D11" s="8"/>
      <c r="E11" s="30"/>
      <c r="F11" s="31"/>
      <c r="G11" s="72"/>
    </row>
    <row r="12" spans="1:7" ht="15.6" x14ac:dyDescent="0.3">
      <c r="A12" s="29" t="s">
        <v>7</v>
      </c>
      <c r="B12" s="41"/>
      <c r="C12" s="29"/>
      <c r="D12" s="7"/>
      <c r="E12" s="34"/>
      <c r="F12" s="31"/>
      <c r="G12" s="72"/>
    </row>
    <row r="13" spans="1:7" ht="10.199999999999999" customHeight="1" x14ac:dyDescent="0.3">
      <c r="A13" s="29"/>
      <c r="B13" s="98"/>
      <c r="C13" s="29"/>
      <c r="D13" s="7"/>
      <c r="E13" s="34"/>
      <c r="F13" s="31"/>
      <c r="G13" s="72"/>
    </row>
    <row r="14" spans="1:7" ht="21.6" customHeight="1" x14ac:dyDescent="0.3">
      <c r="A14" s="103" t="s">
        <v>173</v>
      </c>
      <c r="B14" s="92"/>
      <c r="C14" s="182"/>
      <c r="D14" s="182"/>
      <c r="E14" s="182"/>
      <c r="F14" s="183"/>
      <c r="G14" s="72"/>
    </row>
    <row r="15" spans="1:7" ht="32.4" customHeight="1" x14ac:dyDescent="0.3">
      <c r="A15" s="169" t="s">
        <v>11</v>
      </c>
      <c r="B15" s="170"/>
      <c r="C15" s="170"/>
      <c r="D15" s="171"/>
      <c r="E15" s="175" t="s">
        <v>47</v>
      </c>
      <c r="F15" s="177" t="s">
        <v>50</v>
      </c>
      <c r="G15" s="72"/>
    </row>
    <row r="16" spans="1:7" ht="7.2" customHeight="1" x14ac:dyDescent="0.3">
      <c r="A16" s="172"/>
      <c r="B16" s="173"/>
      <c r="C16" s="173"/>
      <c r="D16" s="174"/>
      <c r="E16" s="176"/>
      <c r="F16" s="177"/>
      <c r="G16" s="22"/>
    </row>
    <row r="17" spans="1:30" ht="15.6" x14ac:dyDescent="0.3">
      <c r="A17" s="178" t="s">
        <v>48</v>
      </c>
      <c r="B17" s="179"/>
      <c r="C17" s="180" t="s">
        <v>15</v>
      </c>
      <c r="D17" s="181"/>
      <c r="E17" s="38">
        <v>9</v>
      </c>
      <c r="F17" s="18">
        <f>IFERROR(INDEX(lookups!E6:I7,MATCH(C17,lookups!C6:C7,0),MATCH(E17,lookups!E5:I5,0)),"")</f>
        <v>22850</v>
      </c>
      <c r="G17" s="9"/>
    </row>
    <row r="18" spans="1:30" ht="15.6" x14ac:dyDescent="0.3">
      <c r="A18" s="188" t="s">
        <v>49</v>
      </c>
      <c r="B18" s="189"/>
      <c r="C18" s="190" t="s">
        <v>75</v>
      </c>
      <c r="D18" s="191"/>
      <c r="E18" s="38">
        <v>9</v>
      </c>
      <c r="F18" s="71">
        <f ca="1">IFERROR(INDEX(INDIRECT(C18), 1, MATCH(E18,lookups!E5:I5, 0)),"")</f>
        <v>17350</v>
      </c>
      <c r="G18" s="9"/>
    </row>
    <row r="19" spans="1:30" ht="15.6" x14ac:dyDescent="0.3">
      <c r="A19" s="99" t="s">
        <v>19</v>
      </c>
      <c r="B19" s="19"/>
      <c r="C19" s="19"/>
      <c r="D19" s="19"/>
      <c r="E19" s="38">
        <v>6</v>
      </c>
      <c r="F19" s="17">
        <f>IFERROR(CHOOSE(MATCH(E19,lookups!E5:I5, 0), lookups!E12,lookups!F12,lookups!G12,lookups!H12,lookups!I12), "")</f>
        <v>6800</v>
      </c>
      <c r="G19" s="12"/>
    </row>
    <row r="20" spans="1:30" ht="15.6" x14ac:dyDescent="0.3">
      <c r="A20" s="99" t="s">
        <v>20</v>
      </c>
      <c r="B20" s="19"/>
      <c r="C20" s="19"/>
      <c r="D20" s="19"/>
      <c r="E20" s="38">
        <v>6</v>
      </c>
      <c r="F20" s="17">
        <f>IFERROR(CHOOSE(MATCH(E20,lookups!E5:I5, 0),lookups!E13,lookups!F13,lookups!G13,lookups!H13,lookups!I13), "")</f>
        <v>6450</v>
      </c>
      <c r="G20" s="9"/>
    </row>
    <row r="21" spans="1:30" ht="15.6" x14ac:dyDescent="0.3">
      <c r="A21" s="100" t="s">
        <v>172</v>
      </c>
      <c r="B21" s="101"/>
      <c r="C21" s="101"/>
      <c r="D21" s="101"/>
      <c r="E21" s="38">
        <v>9</v>
      </c>
      <c r="F21" s="17">
        <f>IFERROR(CHOOSE(MATCH(E21,lookups!E5:I5, 0), lookups!E14,lookups!F14,lookups!G14,lookups!H14,lookups!I14), "")</f>
        <v>2450</v>
      </c>
      <c r="G21" s="12"/>
    </row>
    <row r="22" spans="1:30" ht="27.6" customHeight="1" x14ac:dyDescent="0.3">
      <c r="A22" s="184" t="s">
        <v>55</v>
      </c>
      <c r="B22" s="185"/>
      <c r="C22" s="185"/>
      <c r="D22" s="192"/>
      <c r="E22" s="193">
        <f ca="1">SUM(F17:F21)</f>
        <v>55900</v>
      </c>
      <c r="F22" s="187"/>
      <c r="G22" s="12"/>
    </row>
    <row r="23" spans="1:30" ht="13.95" customHeight="1" x14ac:dyDescent="0.3">
      <c r="A23" s="35"/>
      <c r="B23" s="36"/>
      <c r="C23" s="36"/>
      <c r="D23" s="36"/>
      <c r="E23" s="112"/>
      <c r="F23" s="113"/>
      <c r="G23" s="12"/>
    </row>
    <row r="24" spans="1:30" ht="15.6" hidden="1" x14ac:dyDescent="0.3">
      <c r="A24" s="5"/>
      <c r="B24" s="8"/>
      <c r="C24" s="8"/>
      <c r="D24" s="8"/>
      <c r="E24" s="30"/>
      <c r="F24" s="31"/>
      <c r="G24" s="22"/>
    </row>
    <row r="25" spans="1:30" ht="15.6" customHeight="1" x14ac:dyDescent="0.3">
      <c r="A25" s="194" t="s">
        <v>70</v>
      </c>
      <c r="B25" s="195"/>
      <c r="C25" s="195"/>
      <c r="D25" s="195"/>
      <c r="E25" s="195"/>
      <c r="F25" s="196"/>
      <c r="G25" s="9"/>
    </row>
    <row r="26" spans="1:30" ht="18" customHeight="1" x14ac:dyDescent="0.3">
      <c r="A26" s="197"/>
      <c r="B26" s="198"/>
      <c r="C26" s="198"/>
      <c r="D26" s="198"/>
      <c r="E26" s="198"/>
      <c r="F26" s="199"/>
      <c r="G26" s="9"/>
      <c r="AC26" s="1"/>
      <c r="AD26" s="1"/>
    </row>
    <row r="27" spans="1:30" ht="10.199999999999999" customHeight="1" x14ac:dyDescent="0.3">
      <c r="A27" s="200"/>
      <c r="B27" s="201"/>
      <c r="C27" s="201"/>
      <c r="D27" s="201"/>
      <c r="E27" s="201"/>
      <c r="F27" s="202"/>
      <c r="G27" s="10"/>
      <c r="AC27" s="1"/>
      <c r="AD27" s="1"/>
    </row>
    <row r="28" spans="1:30" ht="15.6" x14ac:dyDescent="0.3">
      <c r="A28" s="203" t="s">
        <v>27</v>
      </c>
      <c r="B28" s="204" t="s">
        <v>69</v>
      </c>
      <c r="C28" s="205"/>
      <c r="D28" s="206"/>
      <c r="E28" s="39" t="s">
        <v>57</v>
      </c>
      <c r="F28" s="17">
        <f>IF(E28=lookups!$K$19,lookups!$D$20, IF(E28=lookups!$K$20, lookups!$F$20, 0))</f>
        <v>3500</v>
      </c>
      <c r="G28" s="12"/>
      <c r="AC28" s="1"/>
      <c r="AD28" s="1"/>
    </row>
    <row r="29" spans="1:30" ht="31.2" x14ac:dyDescent="0.3">
      <c r="A29" s="203"/>
      <c r="B29" s="207" t="s">
        <v>29</v>
      </c>
      <c r="C29" s="102" t="s">
        <v>67</v>
      </c>
      <c r="D29" s="59" t="s">
        <v>30</v>
      </c>
      <c r="E29" s="39" t="s">
        <v>57</v>
      </c>
      <c r="F29" s="17">
        <f>IF(D30=lookups!$K$24,
    IF(AND(D29=lookups!$C$21, E29=lookups!$K$19), lookups!$D$21,
        IF(AND(D29=lookups!$C$21, E29=lookups!$K$20),lookups!$F$21,
            IF(AND(D29=lookups!$C$22, E29=lookups!$K$19), lookups!$D$22,
                IF(AND(D29=lookups!$C$22, E29=lookups!$K$20),lookups!$F$22, "")
            )
        )), 0)</f>
        <v>1900</v>
      </c>
      <c r="G29" s="65"/>
      <c r="AC29" s="1"/>
      <c r="AD29" s="1"/>
    </row>
    <row r="30" spans="1:30" ht="15.6" x14ac:dyDescent="0.3">
      <c r="A30" s="203"/>
      <c r="B30" s="207"/>
      <c r="C30" s="102" t="s">
        <v>68</v>
      </c>
      <c r="D30" s="62" t="s">
        <v>65</v>
      </c>
      <c r="E30" s="20" t="str">
        <f>E29</f>
        <v>1-tier</v>
      </c>
      <c r="F30" s="17">
        <f>IF(D30=lookups!$K$25, 0,
IF(AND(D30=lookups!$K$24, E30=lookups!$K$19),lookups!$D$23,
IF(AND(D30=lookups!$K$24, E30=lookups!$K$20),lookups!$F$23,
"")))</f>
        <v>11300</v>
      </c>
      <c r="G30" s="9"/>
      <c r="AC30" s="1"/>
      <c r="AD30" s="1"/>
    </row>
    <row r="31" spans="1:30" ht="27.6" customHeight="1" x14ac:dyDescent="0.3">
      <c r="A31" s="208" t="s">
        <v>31</v>
      </c>
      <c r="B31" s="210" t="s">
        <v>62</v>
      </c>
      <c r="C31" s="211"/>
      <c r="D31" s="60" t="s">
        <v>33</v>
      </c>
      <c r="E31" s="212">
        <f>IFERROR(VLOOKUP(D31, lookups!$C$24:$G$26, 2, FALSE),"")</f>
        <v>450</v>
      </c>
      <c r="F31" s="213"/>
      <c r="G31" s="22"/>
      <c r="AC31" s="1"/>
      <c r="AD31" s="1"/>
    </row>
    <row r="32" spans="1:30" ht="15.6" x14ac:dyDescent="0.3">
      <c r="A32" s="209"/>
      <c r="B32" s="178" t="s">
        <v>64</v>
      </c>
      <c r="C32" s="179"/>
      <c r="D32" s="61" t="s">
        <v>80</v>
      </c>
      <c r="E32" s="212" t="str">
        <f>IFERROR(VLOOKUP(D32, lookups!$C$27:$G$30, 2, FALSE),"")</f>
        <v/>
      </c>
      <c r="F32" s="213"/>
      <c r="G32" s="23"/>
      <c r="AC32" s="1"/>
      <c r="AD32" s="1"/>
    </row>
    <row r="33" spans="1:30" ht="27" customHeight="1" x14ac:dyDescent="0.3">
      <c r="A33" s="184" t="s">
        <v>71</v>
      </c>
      <c r="B33" s="185"/>
      <c r="C33" s="185"/>
      <c r="D33" s="185"/>
      <c r="E33" s="186">
        <f>IF(ISNUMBER($F$28),$F$28,0)+IF(ISNUMBER($F$29),$F$29,0)+IF(ISNUMBER($F$30),$F$30,0)+IF(ISNUMBER($E$31),$E$31,0)+IF(ISNUMBER($E$32),$E$32,0)</f>
        <v>17150</v>
      </c>
      <c r="F33" s="187"/>
      <c r="G33" s="10"/>
      <c r="AC33" s="1"/>
      <c r="AD33" s="1"/>
    </row>
    <row r="34" spans="1:30" ht="15.6" x14ac:dyDescent="0.3">
      <c r="A34" s="86"/>
      <c r="B34" s="87"/>
      <c r="C34" s="6"/>
      <c r="D34" s="6"/>
      <c r="E34" s="110"/>
      <c r="F34" s="111"/>
      <c r="G34" s="9"/>
      <c r="AC34" s="1"/>
      <c r="AD34" s="1"/>
    </row>
    <row r="35" spans="1:30" ht="15.6" customHeight="1" x14ac:dyDescent="0.3">
      <c r="A35" s="194" t="s">
        <v>60</v>
      </c>
      <c r="B35" s="195"/>
      <c r="C35" s="195"/>
      <c r="D35" s="195"/>
      <c r="E35" s="195"/>
      <c r="F35" s="196"/>
      <c r="G35" s="9"/>
      <c r="AC35" s="1"/>
      <c r="AD35" s="1"/>
    </row>
    <row r="36" spans="1:30" ht="15.6" customHeight="1" x14ac:dyDescent="0.3">
      <c r="A36" s="197"/>
      <c r="B36" s="198"/>
      <c r="C36" s="198"/>
      <c r="D36" s="198"/>
      <c r="E36" s="198"/>
      <c r="F36" s="199"/>
      <c r="G36" s="9"/>
      <c r="AC36" s="1"/>
      <c r="AD36" s="1"/>
    </row>
    <row r="37" spans="1:30" ht="7.8" customHeight="1" x14ac:dyDescent="0.3">
      <c r="A37" s="200"/>
      <c r="B37" s="201"/>
      <c r="C37" s="201"/>
      <c r="D37" s="201"/>
      <c r="E37" s="201"/>
      <c r="F37" s="202"/>
      <c r="G37" s="9"/>
      <c r="AC37" s="1"/>
      <c r="AD37" s="1"/>
    </row>
    <row r="38" spans="1:30" ht="15.6" x14ac:dyDescent="0.3">
      <c r="A38" s="203" t="s">
        <v>27</v>
      </c>
      <c r="B38" s="204" t="s">
        <v>69</v>
      </c>
      <c r="C38" s="205"/>
      <c r="D38" s="206"/>
      <c r="E38" s="39" t="s">
        <v>57</v>
      </c>
      <c r="F38" s="17">
        <f>IF(E38=lookups!$K$19,lookups!$D$20, IF(E38=lookups!$K$20, lookups!$F$20, 0))</f>
        <v>3500</v>
      </c>
      <c r="G38" s="9"/>
      <c r="AC38" s="1"/>
      <c r="AD38" s="1"/>
    </row>
    <row r="39" spans="1:30" ht="31.2" x14ac:dyDescent="0.3">
      <c r="A39" s="203"/>
      <c r="B39" s="207" t="s">
        <v>29</v>
      </c>
      <c r="C39" s="102" t="s">
        <v>67</v>
      </c>
      <c r="D39" s="59" t="s">
        <v>30</v>
      </c>
      <c r="E39" s="39" t="s">
        <v>57</v>
      </c>
      <c r="F39" s="17">
        <f>IF(D40=lookups!$K$24,
    IF(AND(D39=lookups!$C$21, E39=lookups!$K$19), lookups!$D$21,
        IF(AND(D39=lookups!$C$21, E39=lookups!$K$20),lookups!$F$21,
            IF(AND(D39=lookups!$C$22, E39=lookups!$K$19), lookups!$D$22,
                IF(AND(D39=lookups!$C$22, E39=lookups!$K$20),lookups!$F$22, "")
            )
        )), 0)</f>
        <v>1900</v>
      </c>
      <c r="G39" s="9"/>
      <c r="AC39" s="1"/>
      <c r="AD39" s="1"/>
    </row>
    <row r="40" spans="1:30" ht="30" customHeight="1" x14ac:dyDescent="0.3">
      <c r="A40" s="203"/>
      <c r="B40" s="207"/>
      <c r="C40" s="102" t="s">
        <v>68</v>
      </c>
      <c r="D40" s="62" t="s">
        <v>65</v>
      </c>
      <c r="E40" s="20" t="str">
        <f>E39</f>
        <v>1-tier</v>
      </c>
      <c r="F40" s="17">
        <f>IF(D40=lookups!$K$25, 0,
IF(AND(D40=lookups!$K$24, E40=lookups!$K$19),lookups!$D$23,
IF(AND(D40=lookups!$K$24, E40=lookups!$K$20),lookups!$F$23,
"")))</f>
        <v>11300</v>
      </c>
      <c r="G40" s="9"/>
      <c r="AC40" s="1"/>
      <c r="AD40" s="1"/>
    </row>
    <row r="41" spans="1:30" ht="15.6" x14ac:dyDescent="0.3">
      <c r="A41" s="208" t="s">
        <v>31</v>
      </c>
      <c r="B41" s="210" t="s">
        <v>62</v>
      </c>
      <c r="C41" s="211"/>
      <c r="D41" s="60" t="s">
        <v>33</v>
      </c>
      <c r="E41" s="212">
        <f>IFERROR(VLOOKUP(D41, lookups!$C$24:$G$26, 2, FALSE),"")</f>
        <v>450</v>
      </c>
      <c r="F41" s="213"/>
      <c r="G41" s="9"/>
      <c r="AC41" s="1"/>
      <c r="AD41" s="1"/>
    </row>
    <row r="42" spans="1:30" ht="15.6" x14ac:dyDescent="0.3">
      <c r="A42" s="209"/>
      <c r="B42" s="178" t="s">
        <v>64</v>
      </c>
      <c r="C42" s="179"/>
      <c r="D42" s="61" t="s">
        <v>36</v>
      </c>
      <c r="E42" s="212">
        <f>IFERROR(VLOOKUP(D42, lookups!$C$27:$G$30, 2, FALSE),"")</f>
        <v>400</v>
      </c>
      <c r="F42" s="213"/>
      <c r="G42" s="9"/>
      <c r="AC42" s="1"/>
      <c r="AD42" s="1"/>
    </row>
    <row r="43" spans="1:30" ht="21.6" customHeight="1" x14ac:dyDescent="0.3">
      <c r="A43" s="184" t="s">
        <v>56</v>
      </c>
      <c r="B43" s="185"/>
      <c r="C43" s="185"/>
      <c r="D43" s="185"/>
      <c r="E43" s="186">
        <f>IF(ISNUMBER($F$38),$F$38,0)+IF(ISNUMBER($F$39),$F$39,0)+IF(ISNUMBER($F$40),$F$40,0)+IF(ISNUMBER($E$41),$E$41,0)+IF(ISNUMBER($E$42),$E$42,0)</f>
        <v>17550</v>
      </c>
      <c r="F43" s="187"/>
      <c r="G43" s="9"/>
      <c r="AC43" s="1"/>
      <c r="AD43" s="1"/>
    </row>
    <row r="44" spans="1:30" ht="15.6" x14ac:dyDescent="0.3">
      <c r="A44" s="106"/>
      <c r="B44" s="87"/>
      <c r="C44" s="107"/>
      <c r="D44" s="107"/>
      <c r="E44" s="108"/>
      <c r="F44" s="109"/>
      <c r="G44" s="9"/>
      <c r="AC44" s="1"/>
      <c r="AD44" s="1"/>
    </row>
    <row r="45" spans="1:30" ht="34.799999999999997" customHeight="1" x14ac:dyDescent="0.35">
      <c r="A45" s="224" t="s">
        <v>40</v>
      </c>
      <c r="B45" s="225"/>
      <c r="C45" s="225"/>
      <c r="D45" s="225"/>
      <c r="E45" s="225"/>
      <c r="F45" s="226"/>
      <c r="G45" s="24"/>
    </row>
    <row r="46" spans="1:30" ht="15.6" x14ac:dyDescent="0.3">
      <c r="A46" s="227" t="s">
        <v>61</v>
      </c>
      <c r="B46" s="228"/>
      <c r="C46" s="229"/>
      <c r="D46" s="233" t="s">
        <v>80</v>
      </c>
      <c r="E46" s="235" t="str">
        <f>IF(D46=lookups!$C$33,lookups!$D$33,
 IF(D46=lookups!$C$34,lookups!$D$34, ""))</f>
        <v/>
      </c>
      <c r="F46" s="236"/>
      <c r="G46" s="25"/>
    </row>
    <row r="47" spans="1:30" ht="15.6" x14ac:dyDescent="0.3">
      <c r="A47" s="230"/>
      <c r="B47" s="231"/>
      <c r="C47" s="232"/>
      <c r="D47" s="234"/>
      <c r="E47" s="237"/>
      <c r="F47" s="238"/>
      <c r="G47" s="25"/>
    </row>
    <row r="48" spans="1:30" ht="15.6" x14ac:dyDescent="0.3">
      <c r="A48" s="227" t="s">
        <v>63</v>
      </c>
      <c r="B48" s="228"/>
      <c r="C48" s="229"/>
      <c r="D48" s="239" t="s">
        <v>66</v>
      </c>
      <c r="E48" s="241">
        <f>IF(D48=lookups!$K$24,lookups!$D$37, IF(D48=lookups!$K$25,0, ""))</f>
        <v>0</v>
      </c>
      <c r="F48" s="236"/>
      <c r="G48" s="26"/>
    </row>
    <row r="49" spans="1:30" ht="15.6" x14ac:dyDescent="0.3">
      <c r="A49" s="230"/>
      <c r="B49" s="231"/>
      <c r="C49" s="232"/>
      <c r="D49" s="240"/>
      <c r="E49" s="242"/>
      <c r="F49" s="238"/>
      <c r="G49" s="26"/>
    </row>
    <row r="50" spans="1:30" s="35" customFormat="1" ht="19.2" customHeight="1" x14ac:dyDescent="0.3">
      <c r="A50" s="184" t="s">
        <v>85</v>
      </c>
      <c r="B50" s="185"/>
      <c r="C50" s="185"/>
      <c r="D50" s="185"/>
      <c r="E50" s="186">
        <f>SUM(E46:F49)</f>
        <v>0</v>
      </c>
      <c r="F50" s="187"/>
      <c r="G50" s="21"/>
      <c r="H50" s="21"/>
      <c r="I50" s="21"/>
      <c r="J50" s="21"/>
      <c r="K50" s="21"/>
      <c r="L50" s="21"/>
      <c r="M50" s="21"/>
      <c r="N50" s="21"/>
      <c r="O50" s="21"/>
      <c r="P50" s="21"/>
      <c r="Q50" s="21"/>
      <c r="R50" s="21"/>
      <c r="S50" s="21"/>
      <c r="T50" s="21"/>
      <c r="U50" s="21"/>
      <c r="V50" s="21"/>
      <c r="W50" s="21"/>
      <c r="X50" s="21"/>
      <c r="Y50" s="21"/>
      <c r="Z50" s="21"/>
      <c r="AA50" s="21"/>
      <c r="AB50" s="21"/>
      <c r="AC50" s="36"/>
      <c r="AD50" s="36"/>
    </row>
    <row r="51" spans="1:30" s="35" customFormat="1" ht="62.4" customHeight="1" x14ac:dyDescent="0.3">
      <c r="A51" s="243" t="s">
        <v>151</v>
      </c>
      <c r="B51" s="244"/>
      <c r="C51" s="244"/>
      <c r="D51" s="244"/>
      <c r="E51" s="244"/>
      <c r="F51" s="245"/>
      <c r="G51" s="118"/>
      <c r="H51" s="21"/>
      <c r="I51" s="21"/>
      <c r="J51" s="21"/>
      <c r="K51" s="21"/>
      <c r="L51" s="21"/>
      <c r="M51" s="21"/>
      <c r="N51" s="21"/>
      <c r="O51" s="21"/>
      <c r="P51" s="21"/>
      <c r="Q51" s="21"/>
      <c r="R51" s="21"/>
      <c r="S51" s="21"/>
      <c r="T51" s="21"/>
      <c r="U51" s="21"/>
      <c r="V51" s="21"/>
      <c r="W51" s="21"/>
      <c r="X51" s="21"/>
      <c r="Y51" s="21"/>
      <c r="Z51" s="21"/>
      <c r="AA51" s="21"/>
      <c r="AB51" s="21"/>
      <c r="AC51" s="36"/>
      <c r="AD51" s="36"/>
    </row>
    <row r="52" spans="1:30" s="35" customFormat="1" ht="15.6" x14ac:dyDescent="0.3">
      <c r="A52" s="210" t="s">
        <v>179</v>
      </c>
      <c r="B52" s="248"/>
      <c r="C52" s="248"/>
      <c r="D52" s="249"/>
      <c r="E52" s="253"/>
      <c r="F52" s="254"/>
      <c r="G52" s="21"/>
      <c r="H52" s="21"/>
      <c r="I52" s="21"/>
      <c r="J52" s="21"/>
      <c r="K52" s="21"/>
      <c r="L52" s="21"/>
      <c r="M52" s="21"/>
      <c r="N52" s="21"/>
      <c r="O52" s="21"/>
      <c r="P52" s="21"/>
      <c r="Q52" s="21"/>
      <c r="R52" s="21"/>
      <c r="S52" s="21"/>
      <c r="T52" s="21"/>
      <c r="U52" s="21"/>
      <c r="V52" s="21"/>
      <c r="W52" s="21"/>
      <c r="X52" s="21"/>
      <c r="Y52" s="21"/>
      <c r="Z52" s="21"/>
      <c r="AA52" s="21"/>
      <c r="AB52" s="21"/>
      <c r="AC52" s="36"/>
      <c r="AD52" s="36"/>
    </row>
    <row r="53" spans="1:30" s="35" customFormat="1" ht="15.6" x14ac:dyDescent="0.3">
      <c r="A53" s="178" t="s">
        <v>84</v>
      </c>
      <c r="B53" s="250"/>
      <c r="C53" s="248"/>
      <c r="D53" s="249"/>
      <c r="E53" s="253"/>
      <c r="F53" s="254"/>
      <c r="G53" s="21"/>
      <c r="H53" s="21"/>
      <c r="I53" s="21"/>
      <c r="J53" s="21"/>
      <c r="K53" s="21"/>
      <c r="L53" s="21"/>
      <c r="M53" s="21"/>
      <c r="N53" s="21"/>
      <c r="O53" s="21"/>
      <c r="P53" s="21"/>
      <c r="Q53" s="21"/>
      <c r="R53" s="21"/>
      <c r="S53" s="21"/>
      <c r="T53" s="21"/>
      <c r="U53" s="21"/>
      <c r="V53" s="21"/>
      <c r="W53" s="21"/>
      <c r="X53" s="21"/>
      <c r="Y53" s="21"/>
      <c r="Z53" s="21"/>
      <c r="AA53" s="21"/>
      <c r="AB53" s="21"/>
      <c r="AC53" s="36"/>
      <c r="AD53" s="36"/>
    </row>
    <row r="54" spans="1:30" s="35" customFormat="1" ht="21.6" customHeight="1" x14ac:dyDescent="0.3">
      <c r="A54" s="184" t="s">
        <v>180</v>
      </c>
      <c r="B54" s="251"/>
      <c r="C54" s="251"/>
      <c r="D54" s="252"/>
      <c r="E54" s="186">
        <f>SUM(E52:F53)</f>
        <v>0</v>
      </c>
      <c r="F54" s="255"/>
      <c r="G54" s="21"/>
      <c r="H54" s="21"/>
      <c r="I54" s="21"/>
      <c r="J54" s="21"/>
      <c r="K54" s="21"/>
      <c r="L54" s="21"/>
      <c r="M54" s="21"/>
      <c r="N54" s="21"/>
      <c r="O54" s="21"/>
      <c r="P54" s="21"/>
      <c r="Q54" s="21"/>
      <c r="R54" s="21"/>
      <c r="S54" s="21"/>
      <c r="T54" s="21"/>
      <c r="U54" s="21"/>
      <c r="V54" s="21"/>
      <c r="W54" s="21"/>
      <c r="X54" s="21"/>
      <c r="Y54" s="21"/>
      <c r="Z54" s="21"/>
      <c r="AA54" s="21"/>
      <c r="AB54" s="21"/>
      <c r="AC54" s="36"/>
      <c r="AD54" s="36"/>
    </row>
    <row r="55" spans="1:30" s="35" customFormat="1" ht="15.6" customHeight="1" x14ac:dyDescent="0.3">
      <c r="B55" s="36"/>
      <c r="C55" s="36"/>
      <c r="D55" s="36"/>
      <c r="E55" s="246"/>
      <c r="F55" s="247"/>
      <c r="G55" s="21"/>
      <c r="H55" s="21"/>
      <c r="I55" s="21"/>
      <c r="J55" s="21"/>
      <c r="K55" s="21"/>
      <c r="L55" s="21"/>
      <c r="M55" s="21"/>
      <c r="N55" s="21"/>
      <c r="O55" s="21"/>
      <c r="P55" s="21"/>
      <c r="Q55" s="21"/>
      <c r="R55" s="21"/>
      <c r="S55" s="21"/>
      <c r="T55" s="21"/>
      <c r="U55" s="21"/>
      <c r="V55" s="21"/>
      <c r="W55" s="21"/>
      <c r="X55" s="21"/>
      <c r="Y55" s="21"/>
      <c r="Z55" s="21"/>
      <c r="AA55" s="21"/>
      <c r="AB55" s="21"/>
      <c r="AC55" s="36"/>
      <c r="AD55" s="36"/>
    </row>
    <row r="56" spans="1:30" ht="15.6" x14ac:dyDescent="0.3">
      <c r="A56" s="214" t="s">
        <v>45</v>
      </c>
      <c r="B56" s="215"/>
      <c r="C56" s="215"/>
      <c r="D56" s="216"/>
      <c r="E56" s="220">
        <f ca="1">IF(ISNUMBER(E22),E22,0)+IF(ISNUMBER(E33),E33,0)+IF(ISNUMBER(E43),E43,0)+IF(ISNUMBER(E50),E50,0)+IF(ISNUMBER(E54),E54,0)</f>
        <v>90600</v>
      </c>
      <c r="F56" s="221"/>
      <c r="G56" s="11"/>
    </row>
    <row r="57" spans="1:30" x14ac:dyDescent="0.3">
      <c r="A57" s="217"/>
      <c r="B57" s="218"/>
      <c r="C57" s="218"/>
      <c r="D57" s="219"/>
      <c r="E57" s="222"/>
      <c r="F57" s="223"/>
      <c r="G57" s="37"/>
    </row>
    <row r="58" spans="1:30" s="1" customFormat="1" ht="14.4" customHeight="1" x14ac:dyDescent="0.3">
      <c r="E58" s="13"/>
      <c r="G58" s="27"/>
    </row>
    <row r="59" spans="1:30" s="1" customFormat="1" x14ac:dyDescent="0.3">
      <c r="E59" s="13"/>
    </row>
    <row r="60" spans="1:30" s="1" customFormat="1" x14ac:dyDescent="0.3">
      <c r="E60" s="13"/>
    </row>
    <row r="61" spans="1:30" s="1" customFormat="1" x14ac:dyDescent="0.3">
      <c r="E61" s="13"/>
    </row>
    <row r="62" spans="1:30" s="1" customFormat="1" x14ac:dyDescent="0.3">
      <c r="E62" s="13"/>
    </row>
    <row r="63" spans="1:30" s="1" customFormat="1" x14ac:dyDescent="0.3">
      <c r="E63" s="13"/>
    </row>
    <row r="64" spans="1:30" s="1" customFormat="1" x14ac:dyDescent="0.3">
      <c r="E64" s="13"/>
    </row>
    <row r="65" spans="5:5" s="1" customFormat="1" x14ac:dyDescent="0.3">
      <c r="E65" s="13"/>
    </row>
    <row r="66" spans="5:5" s="1" customFormat="1" x14ac:dyDescent="0.3">
      <c r="E66" s="13"/>
    </row>
    <row r="67" spans="5:5" s="1" customFormat="1" x14ac:dyDescent="0.3">
      <c r="E67" s="13"/>
    </row>
    <row r="68" spans="5:5" s="1" customFormat="1" x14ac:dyDescent="0.3">
      <c r="E68" s="13"/>
    </row>
    <row r="69" spans="5:5" s="1" customFormat="1" x14ac:dyDescent="0.3">
      <c r="E69" s="13"/>
    </row>
    <row r="70" spans="5:5" s="1" customFormat="1" x14ac:dyDescent="0.3">
      <c r="E70" s="13"/>
    </row>
    <row r="71" spans="5:5" s="1" customFormat="1" x14ac:dyDescent="0.3">
      <c r="E71" s="13"/>
    </row>
    <row r="72" spans="5:5" s="1" customFormat="1" x14ac:dyDescent="0.3">
      <c r="E72" s="13"/>
    </row>
    <row r="73" spans="5:5" s="1" customFormat="1" x14ac:dyDescent="0.3">
      <c r="E73" s="13"/>
    </row>
    <row r="74" spans="5:5" s="1" customFormat="1" x14ac:dyDescent="0.3">
      <c r="E74" s="13"/>
    </row>
    <row r="75" spans="5:5" s="1" customFormat="1" x14ac:dyDescent="0.3">
      <c r="E75" s="13"/>
    </row>
    <row r="76" spans="5:5" s="1" customFormat="1" x14ac:dyDescent="0.3">
      <c r="E76" s="13"/>
    </row>
    <row r="77" spans="5:5" s="1" customFormat="1" x14ac:dyDescent="0.3">
      <c r="E77" s="13"/>
    </row>
    <row r="78" spans="5:5" s="1" customFormat="1" x14ac:dyDescent="0.3">
      <c r="E78" s="13"/>
    </row>
    <row r="79" spans="5:5" s="1" customFormat="1" x14ac:dyDescent="0.3">
      <c r="E79" s="13"/>
    </row>
    <row r="80" spans="5:5" s="1" customFormat="1" x14ac:dyDescent="0.3">
      <c r="E80" s="13"/>
    </row>
    <row r="81" spans="5:5" s="1" customFormat="1" x14ac:dyDescent="0.3">
      <c r="E81" s="13"/>
    </row>
    <row r="82" spans="5:5" s="1" customFormat="1" x14ac:dyDescent="0.3">
      <c r="E82" s="13"/>
    </row>
    <row r="83" spans="5:5" s="1" customFormat="1" x14ac:dyDescent="0.3">
      <c r="E83" s="13"/>
    </row>
    <row r="84" spans="5:5" s="1" customFormat="1" x14ac:dyDescent="0.3">
      <c r="E84" s="13"/>
    </row>
    <row r="85" spans="5:5" s="1" customFormat="1" x14ac:dyDescent="0.3">
      <c r="E85" s="13"/>
    </row>
    <row r="86" spans="5:5" s="1" customFormat="1" x14ac:dyDescent="0.3">
      <c r="E86" s="13"/>
    </row>
    <row r="87" spans="5:5" s="1" customFormat="1" x14ac:dyDescent="0.3">
      <c r="E87" s="13"/>
    </row>
    <row r="88" spans="5:5" s="1" customFormat="1" x14ac:dyDescent="0.3">
      <c r="E88" s="13"/>
    </row>
    <row r="89" spans="5:5" s="1" customFormat="1" x14ac:dyDescent="0.3">
      <c r="E89" s="13"/>
    </row>
    <row r="90" spans="5:5" s="1" customFormat="1" x14ac:dyDescent="0.3">
      <c r="E90" s="13"/>
    </row>
    <row r="91" spans="5:5" s="1" customFormat="1" x14ac:dyDescent="0.3">
      <c r="E91" s="13"/>
    </row>
    <row r="92" spans="5:5" s="1" customFormat="1" x14ac:dyDescent="0.3">
      <c r="E92" s="13"/>
    </row>
    <row r="93" spans="5:5" s="1" customFormat="1" x14ac:dyDescent="0.3">
      <c r="E93" s="13"/>
    </row>
    <row r="94" spans="5:5" s="1" customFormat="1" x14ac:dyDescent="0.3">
      <c r="E94" s="13"/>
    </row>
    <row r="95" spans="5:5" s="1" customFormat="1" x14ac:dyDescent="0.3">
      <c r="E95" s="13"/>
    </row>
    <row r="96" spans="5:5" s="1" customFormat="1" x14ac:dyDescent="0.3">
      <c r="E96" s="13"/>
    </row>
    <row r="97" spans="1:6" s="1" customFormat="1" x14ac:dyDescent="0.3">
      <c r="E97" s="13"/>
    </row>
    <row r="98" spans="1:6" s="1" customFormat="1" x14ac:dyDescent="0.3">
      <c r="E98" s="13"/>
    </row>
    <row r="99" spans="1:6" s="1" customFormat="1" x14ac:dyDescent="0.3">
      <c r="E99" s="13"/>
    </row>
    <row r="100" spans="1:6" s="1" customFormat="1" x14ac:dyDescent="0.3">
      <c r="E100" s="13"/>
    </row>
    <row r="101" spans="1:6" s="1" customFormat="1" x14ac:dyDescent="0.3">
      <c r="E101" s="13"/>
    </row>
    <row r="102" spans="1:6" s="1" customFormat="1" x14ac:dyDescent="0.3">
      <c r="E102" s="13"/>
    </row>
    <row r="103" spans="1:6" s="1" customFormat="1" x14ac:dyDescent="0.3">
      <c r="E103" s="13"/>
    </row>
    <row r="104" spans="1:6" s="1" customFormat="1" x14ac:dyDescent="0.3">
      <c r="A104"/>
      <c r="B104"/>
      <c r="C104"/>
      <c r="D104"/>
      <c r="E104" s="14"/>
      <c r="F104"/>
    </row>
    <row r="105" spans="1:6" s="1" customFormat="1" x14ac:dyDescent="0.3">
      <c r="A105"/>
      <c r="B105"/>
      <c r="C105"/>
      <c r="D105"/>
      <c r="E105" s="14"/>
      <c r="F105"/>
    </row>
  </sheetData>
  <sheetProtection algorithmName="SHA-512" hashValue="IW1DADJ400my9wOtqRhhz4cq1Mi+IeDF74ITQeDBtQS+UIcns7Z7kDJwuUd0dPPHFX5istyiMn2NS9tZQ6wufA==" saltValue="ESGCFcjoqW5n8DBPZhATow==" spinCount="100000" sheet="1" objects="1" scenarios="1"/>
  <protectedRanges>
    <protectedRange sqref="E52:F53" name="exceeding 200 km portion costs"/>
  </protectedRanges>
  <mergeCells count="51">
    <mergeCell ref="A53:D53"/>
    <mergeCell ref="A54:D54"/>
    <mergeCell ref="E52:F52"/>
    <mergeCell ref="E53:F53"/>
    <mergeCell ref="E54:F54"/>
    <mergeCell ref="A56:D57"/>
    <mergeCell ref="E56:F57"/>
    <mergeCell ref="A43:D43"/>
    <mergeCell ref="E43:F43"/>
    <mergeCell ref="A45:F45"/>
    <mergeCell ref="A46:C47"/>
    <mergeCell ref="D46:D47"/>
    <mergeCell ref="E46:F47"/>
    <mergeCell ref="A48:C49"/>
    <mergeCell ref="D48:D49"/>
    <mergeCell ref="E48:F49"/>
    <mergeCell ref="A50:D50"/>
    <mergeCell ref="E50:F50"/>
    <mergeCell ref="A51:F51"/>
    <mergeCell ref="E55:F55"/>
    <mergeCell ref="A52:D52"/>
    <mergeCell ref="A35:F37"/>
    <mergeCell ref="A38:A40"/>
    <mergeCell ref="B38:D38"/>
    <mergeCell ref="B39:B40"/>
    <mergeCell ref="A41:A42"/>
    <mergeCell ref="B41:C41"/>
    <mergeCell ref="E41:F41"/>
    <mergeCell ref="B42:C42"/>
    <mergeCell ref="E42:F42"/>
    <mergeCell ref="C14:F14"/>
    <mergeCell ref="A33:D33"/>
    <mergeCell ref="E33:F33"/>
    <mergeCell ref="A18:B18"/>
    <mergeCell ref="C18:D18"/>
    <mergeCell ref="A22:D22"/>
    <mergeCell ref="E22:F22"/>
    <mergeCell ref="A25:F27"/>
    <mergeCell ref="A28:A30"/>
    <mergeCell ref="B28:D28"/>
    <mergeCell ref="B29:B30"/>
    <mergeCell ref="A31:A32"/>
    <mergeCell ref="B31:C31"/>
    <mergeCell ref="E31:F31"/>
    <mergeCell ref="B32:C32"/>
    <mergeCell ref="E32:F32"/>
    <mergeCell ref="A15:D16"/>
    <mergeCell ref="E15:E16"/>
    <mergeCell ref="F15:F16"/>
    <mergeCell ref="A17:B17"/>
    <mergeCell ref="C17:D17"/>
  </mergeCell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02A38359-D641-4AED-AD01-DF75D1CADABA}">
          <x14:formula1>
            <xm:f>lookups!$K$39:$K$43</xm:f>
          </x14:formula1>
          <xm:sqref>D32 D42</xm:sqref>
        </x14:dataValidation>
        <x14:dataValidation type="list" allowBlank="1" showInputMessage="1" showErrorMessage="1" xr:uid="{34C96BE2-2EF8-4F3A-BDFB-53CC4058AC15}">
          <x14:formula1>
            <xm:f>lookups!$K$33:$K$36</xm:f>
          </x14:formula1>
          <xm:sqref>D31 D41</xm:sqref>
        </x14:dataValidation>
        <x14:dataValidation type="list" allowBlank="1" showInputMessage="1" showErrorMessage="1" xr:uid="{85C85BB2-06DF-4218-AA44-8347A68CFCE1}">
          <x14:formula1>
            <xm:f>lookups!$K$23:$K$25</xm:f>
          </x14:formula1>
          <xm:sqref>D30 D48:D49 D40</xm:sqref>
        </x14:dataValidation>
        <x14:dataValidation type="list" allowBlank="1" showInputMessage="1" showErrorMessage="1" xr:uid="{68BD67C7-581A-4CFC-ABF3-28B4B5CDC177}">
          <x14:formula1>
            <xm:f>lookups!$K$28:$K$31</xm:f>
          </x14:formula1>
          <xm:sqref>D29 D39</xm:sqref>
        </x14:dataValidation>
        <x14:dataValidation type="list" allowBlank="1" showInputMessage="1" showErrorMessage="1" xr:uid="{027EC103-7CF0-45F0-B786-6D3EE8E64CBE}">
          <x14:formula1>
            <xm:f>lookups!$K$18:$K$20</xm:f>
          </x14:formula1>
          <xm:sqref>E28:E29 E38:E39</xm:sqref>
        </x14:dataValidation>
        <x14:dataValidation type="list" allowBlank="1" showInputMessage="1" showErrorMessage="1" xr:uid="{8E86D23A-254C-42CE-9E56-70FABD477669}">
          <x14:formula1>
            <xm:f>lookups!$L$5:$L$7</xm:f>
          </x14:formula1>
          <xm:sqref>C17:D17</xm:sqref>
        </x14:dataValidation>
        <x14:dataValidation type="list" allowBlank="1" showInputMessage="1" showErrorMessage="1" xr:uid="{1E63955A-945D-436D-BE72-E9BA2118A63E}">
          <x14:formula1>
            <xm:f>lookups!$K$46:$K$48</xm:f>
          </x14:formula1>
          <xm:sqref>D46:D47</xm:sqref>
        </x14:dataValidation>
        <x14:dataValidation type="list" allowBlank="1" showInputMessage="1" showErrorMessage="1" xr:uid="{648436C8-819E-46A4-BA9B-5AF97CDB59B5}">
          <x14:formula1>
            <xm:f>lookups!$L$10:$L$14</xm:f>
          </x14:formula1>
          <xm:sqref>C18:D18</xm:sqref>
        </x14:dataValidation>
        <x14:dataValidation type="list" allowBlank="1" showInputMessage="1" showErrorMessage="1" xr:uid="{DF8414A4-329C-4BCA-988E-7AA76F3E544D}">
          <x14:formula1>
            <xm:f>lookups!$E$5:$I$5</xm:f>
          </x14:formula1>
          <xm:sqref>E17:E21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A260F-3D1C-4823-A25A-E58338EEDFAB}">
  <dimension ref="A2:M48"/>
  <sheetViews>
    <sheetView topLeftCell="A3" zoomScaleNormal="100" workbookViewId="0">
      <selection activeCell="E10" sqref="E10"/>
    </sheetView>
  </sheetViews>
  <sheetFormatPr defaultRowHeight="14.4" x14ac:dyDescent="0.3"/>
  <cols>
    <col min="1" max="1" width="23.6640625" style="1" customWidth="1"/>
    <col min="2" max="2" width="11.88671875" style="1" customWidth="1"/>
    <col min="3" max="3" width="31.33203125" style="1" customWidth="1"/>
    <col min="4" max="4" width="19.33203125" style="1" customWidth="1"/>
    <col min="5" max="5" width="14" style="1" customWidth="1"/>
    <col min="6" max="7" width="11.44140625" style="1" bestFit="1" customWidth="1"/>
    <col min="8" max="9" width="8.88671875" style="1" bestFit="1" customWidth="1"/>
    <col min="10" max="10" width="10.5546875" style="1" hidden="1" customWidth="1"/>
    <col min="11" max="11" width="5.33203125" style="1" bestFit="1" customWidth="1"/>
    <col min="12" max="12" width="48.109375" style="1" bestFit="1" customWidth="1"/>
    <col min="13" max="13" width="8.88671875" style="1" customWidth="1"/>
    <col min="14" max="16384" width="8.88671875" style="1"/>
  </cols>
  <sheetData>
    <row r="2" spans="1:12" ht="18" x14ac:dyDescent="0.35">
      <c r="L2" s="69" t="s">
        <v>82</v>
      </c>
    </row>
    <row r="3" spans="1:12" ht="20.399999999999999" customHeight="1" x14ac:dyDescent="0.35">
      <c r="A3" s="151" t="s">
        <v>11</v>
      </c>
      <c r="B3" s="152"/>
      <c r="C3" s="153"/>
      <c r="D3" s="49"/>
      <c r="E3" s="49"/>
      <c r="F3" s="49"/>
      <c r="G3" s="49"/>
      <c r="H3" s="49"/>
      <c r="I3" s="49"/>
    </row>
    <row r="4" spans="1:12" x14ac:dyDescent="0.3">
      <c r="A4" s="50"/>
      <c r="B4" s="51"/>
      <c r="C4" s="15"/>
      <c r="D4" s="48"/>
      <c r="F4" s="52" t="s">
        <v>12</v>
      </c>
      <c r="G4" s="52"/>
      <c r="H4" s="52"/>
      <c r="I4" s="52"/>
      <c r="J4" s="46"/>
      <c r="L4" s="46" t="s">
        <v>48</v>
      </c>
    </row>
    <row r="5" spans="1:12" x14ac:dyDescent="0.3">
      <c r="A5" s="50"/>
      <c r="B5" s="51"/>
      <c r="C5" s="15"/>
      <c r="D5" s="52" t="s">
        <v>76</v>
      </c>
      <c r="E5" s="52">
        <v>0</v>
      </c>
      <c r="F5" s="52">
        <v>6</v>
      </c>
      <c r="G5" s="52">
        <v>9</v>
      </c>
      <c r="H5" s="52">
        <v>12</v>
      </c>
      <c r="I5" s="52">
        <v>15</v>
      </c>
      <c r="L5" s="1" t="s">
        <v>80</v>
      </c>
    </row>
    <row r="6" spans="1:12" x14ac:dyDescent="0.3">
      <c r="A6" s="53" t="s">
        <v>13</v>
      </c>
      <c r="B6" s="52"/>
      <c r="C6" s="15" t="s">
        <v>14</v>
      </c>
      <c r="D6" s="15"/>
      <c r="E6" s="15">
        <v>0</v>
      </c>
      <c r="F6" s="16">
        <v>17600</v>
      </c>
      <c r="G6" s="16">
        <v>22850</v>
      </c>
      <c r="H6" s="16">
        <v>29650</v>
      </c>
      <c r="I6" s="16">
        <v>43950</v>
      </c>
      <c r="L6" s="70" t="s">
        <v>14</v>
      </c>
    </row>
    <row r="7" spans="1:12" x14ac:dyDescent="0.3">
      <c r="A7" s="54"/>
      <c r="B7" s="15"/>
      <c r="C7" s="15" t="s">
        <v>15</v>
      </c>
      <c r="D7" s="15"/>
      <c r="E7" s="15">
        <v>0</v>
      </c>
      <c r="F7" s="16">
        <v>17600</v>
      </c>
      <c r="G7" s="16">
        <v>22850</v>
      </c>
      <c r="H7" s="16">
        <v>29650</v>
      </c>
      <c r="I7" s="16">
        <v>43950</v>
      </c>
      <c r="J7" s="58"/>
      <c r="L7" s="70" t="s">
        <v>15</v>
      </c>
    </row>
    <row r="8" spans="1:12" x14ac:dyDescent="0.3">
      <c r="A8" s="136" t="s">
        <v>16</v>
      </c>
      <c r="B8" s="139" t="s">
        <v>17</v>
      </c>
      <c r="C8" s="15" t="s">
        <v>14</v>
      </c>
      <c r="D8" s="15" t="s">
        <v>72</v>
      </c>
      <c r="E8" s="47">
        <v>0</v>
      </c>
      <c r="F8" s="16">
        <v>9500</v>
      </c>
      <c r="G8" s="16">
        <v>14300</v>
      </c>
      <c r="H8" s="16">
        <v>19100</v>
      </c>
      <c r="I8" s="16">
        <v>23850</v>
      </c>
    </row>
    <row r="9" spans="1:12" x14ac:dyDescent="0.3">
      <c r="A9" s="137"/>
      <c r="B9" s="141"/>
      <c r="C9" s="15" t="s">
        <v>15</v>
      </c>
      <c r="D9" s="15" t="s">
        <v>73</v>
      </c>
      <c r="E9" s="47">
        <v>0</v>
      </c>
      <c r="F9" s="16">
        <v>8150</v>
      </c>
      <c r="G9" s="16">
        <v>12250</v>
      </c>
      <c r="H9" s="16">
        <v>16250</v>
      </c>
      <c r="I9" s="16">
        <v>20350</v>
      </c>
      <c r="L9" s="46" t="s">
        <v>49</v>
      </c>
    </row>
    <row r="10" spans="1:12" x14ac:dyDescent="0.3">
      <c r="A10" s="137"/>
      <c r="B10" s="139" t="s">
        <v>18</v>
      </c>
      <c r="C10" s="15" t="s">
        <v>14</v>
      </c>
      <c r="D10" s="15" t="s">
        <v>74</v>
      </c>
      <c r="E10" s="47">
        <v>0</v>
      </c>
      <c r="F10" s="16">
        <v>13600</v>
      </c>
      <c r="G10" s="16">
        <v>20700</v>
      </c>
      <c r="H10" s="16">
        <v>27500</v>
      </c>
      <c r="I10" s="16">
        <v>34400</v>
      </c>
      <c r="L10" s="1" t="s">
        <v>80</v>
      </c>
    </row>
    <row r="11" spans="1:12" x14ac:dyDescent="0.3">
      <c r="A11" s="138"/>
      <c r="B11" s="141"/>
      <c r="C11" s="15" t="s">
        <v>15</v>
      </c>
      <c r="D11" s="15" t="s">
        <v>75</v>
      </c>
      <c r="E11" s="47">
        <v>0</v>
      </c>
      <c r="F11" s="16">
        <v>11650</v>
      </c>
      <c r="G11" s="16">
        <v>17350</v>
      </c>
      <c r="H11" s="16">
        <v>23100</v>
      </c>
      <c r="I11" s="16">
        <v>29050</v>
      </c>
      <c r="L11" s="70" t="s">
        <v>72</v>
      </c>
    </row>
    <row r="12" spans="1:12" x14ac:dyDescent="0.3">
      <c r="A12" s="54" t="s">
        <v>19</v>
      </c>
      <c r="B12" s="15"/>
      <c r="C12" s="15"/>
      <c r="D12" s="15"/>
      <c r="E12" s="15">
        <v>0</v>
      </c>
      <c r="F12" s="16">
        <v>6800</v>
      </c>
      <c r="G12" s="16">
        <v>6800</v>
      </c>
      <c r="H12" s="16">
        <v>10500</v>
      </c>
      <c r="I12" s="16">
        <v>13500</v>
      </c>
      <c r="L12" s="70" t="s">
        <v>73</v>
      </c>
    </row>
    <row r="13" spans="1:12" x14ac:dyDescent="0.3">
      <c r="A13" s="54" t="s">
        <v>20</v>
      </c>
      <c r="B13" s="15"/>
      <c r="C13" s="15"/>
      <c r="D13" s="15"/>
      <c r="E13" s="15">
        <v>0</v>
      </c>
      <c r="F13" s="16">
        <v>6450</v>
      </c>
      <c r="G13" s="16">
        <v>6450</v>
      </c>
      <c r="H13" s="16">
        <v>7050</v>
      </c>
      <c r="I13" s="16">
        <v>8700</v>
      </c>
      <c r="L13" s="70" t="s">
        <v>74</v>
      </c>
    </row>
    <row r="14" spans="1:12" x14ac:dyDescent="0.3">
      <c r="A14" s="54" t="s">
        <v>21</v>
      </c>
      <c r="B14" s="15"/>
      <c r="C14" s="15"/>
      <c r="D14" s="15"/>
      <c r="E14" s="15">
        <v>0</v>
      </c>
      <c r="F14" s="16">
        <v>2450</v>
      </c>
      <c r="G14" s="16">
        <v>2450</v>
      </c>
      <c r="H14" s="16">
        <v>4000</v>
      </c>
      <c r="I14" s="16">
        <v>4000</v>
      </c>
      <c r="L14" s="70" t="s">
        <v>75</v>
      </c>
    </row>
    <row r="15" spans="1:12" x14ac:dyDescent="0.3">
      <c r="L15" s="70"/>
    </row>
    <row r="17" spans="1:13" ht="49.2" customHeight="1" x14ac:dyDescent="0.3">
      <c r="A17" s="154" t="s">
        <v>10</v>
      </c>
      <c r="B17" s="155"/>
      <c r="C17" s="156"/>
      <c r="D17" s="149" t="s">
        <v>22</v>
      </c>
      <c r="E17" s="149"/>
      <c r="F17" s="149"/>
      <c r="G17" s="149"/>
    </row>
    <row r="18" spans="1:13" x14ac:dyDescent="0.3">
      <c r="A18" s="157"/>
      <c r="B18" s="158"/>
      <c r="C18" s="159"/>
      <c r="D18" s="122" t="s">
        <v>23</v>
      </c>
      <c r="E18" s="122"/>
      <c r="F18" s="122" t="s">
        <v>24</v>
      </c>
      <c r="G18" s="122"/>
      <c r="K18" s="1" t="s">
        <v>80</v>
      </c>
    </row>
    <row r="19" spans="1:13" x14ac:dyDescent="0.3">
      <c r="A19" s="160"/>
      <c r="B19" s="161"/>
      <c r="C19" s="162"/>
      <c r="D19" s="150" t="s">
        <v>25</v>
      </c>
      <c r="E19" s="150"/>
      <c r="F19" s="150" t="s">
        <v>26</v>
      </c>
      <c r="G19" s="150"/>
      <c r="H19" s="74"/>
      <c r="K19" s="1" t="s">
        <v>57</v>
      </c>
      <c r="L19" s="1" t="s">
        <v>59</v>
      </c>
    </row>
    <row r="20" spans="1:13" ht="14.4" customHeight="1" x14ac:dyDescent="0.3">
      <c r="A20" s="142" t="s">
        <v>27</v>
      </c>
      <c r="B20" s="55" t="s">
        <v>28</v>
      </c>
      <c r="C20" s="56" t="s">
        <v>46</v>
      </c>
      <c r="D20" s="145">
        <v>3500</v>
      </c>
      <c r="E20" s="146"/>
      <c r="F20" s="145">
        <v>4350</v>
      </c>
      <c r="G20" s="146"/>
      <c r="H20" s="73"/>
      <c r="I20" s="73"/>
      <c r="K20" s="1" t="s">
        <v>58</v>
      </c>
      <c r="L20" s="1" t="s">
        <v>30</v>
      </c>
    </row>
    <row r="21" spans="1:13" x14ac:dyDescent="0.3">
      <c r="A21" s="143"/>
      <c r="B21" s="139" t="s">
        <v>29</v>
      </c>
      <c r="C21" s="56" t="s">
        <v>59</v>
      </c>
      <c r="D21" s="145">
        <v>11700</v>
      </c>
      <c r="E21" s="146"/>
      <c r="F21" s="147">
        <v>17050</v>
      </c>
      <c r="G21" s="148"/>
      <c r="H21" s="73"/>
      <c r="I21" s="73"/>
    </row>
    <row r="22" spans="1:13" x14ac:dyDescent="0.3">
      <c r="A22" s="143"/>
      <c r="B22" s="140"/>
      <c r="C22" s="57" t="s">
        <v>30</v>
      </c>
      <c r="D22" s="145">
        <v>1900</v>
      </c>
      <c r="E22" s="146"/>
      <c r="F22" s="147">
        <v>3250</v>
      </c>
      <c r="G22" s="148">
        <v>1</v>
      </c>
      <c r="H22" s="73"/>
      <c r="I22" s="73"/>
    </row>
    <row r="23" spans="1:13" x14ac:dyDescent="0.3">
      <c r="A23" s="144"/>
      <c r="B23" s="141"/>
      <c r="C23" s="56" t="s">
        <v>77</v>
      </c>
      <c r="D23" s="145">
        <v>11300</v>
      </c>
      <c r="E23" s="146"/>
      <c r="F23" s="147">
        <v>14550</v>
      </c>
      <c r="G23" s="148"/>
      <c r="H23" s="73"/>
      <c r="I23" s="73"/>
      <c r="K23" s="1" t="s">
        <v>80</v>
      </c>
    </row>
    <row r="24" spans="1:13" x14ac:dyDescent="0.3">
      <c r="A24" s="136" t="s">
        <v>31</v>
      </c>
      <c r="B24" s="139" t="s">
        <v>32</v>
      </c>
      <c r="C24" s="15" t="s">
        <v>33</v>
      </c>
      <c r="D24" s="123">
        <v>450</v>
      </c>
      <c r="E24" s="124"/>
      <c r="F24" s="124"/>
      <c r="G24" s="125"/>
      <c r="H24" s="73"/>
      <c r="I24" s="73"/>
      <c r="K24" s="1" t="s">
        <v>65</v>
      </c>
    </row>
    <row r="25" spans="1:13" ht="18.600000000000001" customHeight="1" x14ac:dyDescent="0.3">
      <c r="A25" s="137"/>
      <c r="B25" s="140"/>
      <c r="C25" s="15" t="s">
        <v>34</v>
      </c>
      <c r="D25" s="123">
        <v>550</v>
      </c>
      <c r="E25" s="124"/>
      <c r="F25" s="124"/>
      <c r="G25" s="125"/>
      <c r="H25" s="75"/>
      <c r="I25" s="75"/>
      <c r="K25" s="1" t="s">
        <v>66</v>
      </c>
    </row>
    <row r="26" spans="1:13" x14ac:dyDescent="0.3">
      <c r="A26" s="137"/>
      <c r="B26" s="141"/>
      <c r="C26" s="15" t="s">
        <v>35</v>
      </c>
      <c r="D26" s="123">
        <v>4750</v>
      </c>
      <c r="E26" s="124"/>
      <c r="F26" s="124"/>
      <c r="G26" s="125"/>
      <c r="H26" s="75"/>
      <c r="I26" s="75"/>
    </row>
    <row r="27" spans="1:13" x14ac:dyDescent="0.3">
      <c r="A27" s="137"/>
      <c r="B27" s="139" t="s">
        <v>28</v>
      </c>
      <c r="C27" s="15" t="s">
        <v>36</v>
      </c>
      <c r="D27" s="123">
        <v>400</v>
      </c>
      <c r="E27" s="124"/>
      <c r="F27" s="124"/>
      <c r="G27" s="125"/>
      <c r="H27" s="75"/>
      <c r="I27" s="75"/>
      <c r="K27" s="46" t="s">
        <v>81</v>
      </c>
    </row>
    <row r="28" spans="1:13" x14ac:dyDescent="0.3">
      <c r="A28" s="137"/>
      <c r="B28" s="140"/>
      <c r="C28" s="15" t="s">
        <v>37</v>
      </c>
      <c r="D28" s="123">
        <v>550</v>
      </c>
      <c r="E28" s="124"/>
      <c r="F28" s="124"/>
      <c r="G28" s="125"/>
      <c r="I28" s="66"/>
      <c r="J28" s="66"/>
      <c r="K28" s="1" t="s">
        <v>80</v>
      </c>
      <c r="L28" s="66"/>
    </row>
    <row r="29" spans="1:13" x14ac:dyDescent="0.3">
      <c r="A29" s="137"/>
      <c r="B29" s="140"/>
      <c r="C29" s="15" t="s">
        <v>38</v>
      </c>
      <c r="D29" s="123">
        <v>2450</v>
      </c>
      <c r="E29" s="124"/>
      <c r="F29" s="124"/>
      <c r="G29" s="125"/>
      <c r="I29" s="66"/>
      <c r="J29" s="66"/>
      <c r="K29" s="67" t="s">
        <v>59</v>
      </c>
      <c r="L29" s="66"/>
    </row>
    <row r="30" spans="1:13" x14ac:dyDescent="0.3">
      <c r="A30" s="138"/>
      <c r="B30" s="141"/>
      <c r="C30" s="15" t="s">
        <v>39</v>
      </c>
      <c r="D30" s="123">
        <v>4000</v>
      </c>
      <c r="E30" s="124"/>
      <c r="F30" s="124"/>
      <c r="G30" s="125"/>
      <c r="I30" s="66"/>
      <c r="J30" s="66"/>
      <c r="K30" s="68" t="s">
        <v>30</v>
      </c>
      <c r="L30" s="66"/>
    </row>
    <row r="31" spans="1:13" x14ac:dyDescent="0.3">
      <c r="A31" s="135"/>
      <c r="B31" s="135"/>
      <c r="C31" s="135"/>
      <c r="D31" s="135"/>
      <c r="E31" s="135"/>
      <c r="F31" s="135"/>
      <c r="G31" s="135"/>
      <c r="I31" s="66"/>
      <c r="J31" s="66"/>
      <c r="K31" s="67" t="s">
        <v>77</v>
      </c>
      <c r="L31" s="66"/>
    </row>
    <row r="32" spans="1:13" ht="14.4" customHeight="1" x14ac:dyDescent="0.3">
      <c r="A32" s="119" t="s">
        <v>40</v>
      </c>
      <c r="B32" s="120"/>
      <c r="C32" s="120"/>
      <c r="D32" s="120"/>
      <c r="E32" s="120"/>
      <c r="F32" s="120"/>
      <c r="G32" s="121"/>
      <c r="K32" s="46" t="s">
        <v>32</v>
      </c>
      <c r="M32" s="63"/>
    </row>
    <row r="33" spans="1:13" ht="15.6" x14ac:dyDescent="0.3">
      <c r="A33" s="122" t="s">
        <v>41</v>
      </c>
      <c r="B33" s="122"/>
      <c r="C33" s="15" t="s">
        <v>42</v>
      </c>
      <c r="D33" s="123">
        <v>5450</v>
      </c>
      <c r="E33" s="124"/>
      <c r="F33" s="124"/>
      <c r="G33" s="125"/>
      <c r="K33" s="1" t="s">
        <v>80</v>
      </c>
      <c r="M33" s="64"/>
    </row>
    <row r="34" spans="1:13" ht="15.6" x14ac:dyDescent="0.3">
      <c r="A34" s="122"/>
      <c r="B34" s="122"/>
      <c r="C34" s="15" t="s">
        <v>43</v>
      </c>
      <c r="D34" s="123">
        <v>4750</v>
      </c>
      <c r="E34" s="124"/>
      <c r="F34" s="124"/>
      <c r="G34" s="125"/>
      <c r="K34" s="70" t="s">
        <v>33</v>
      </c>
      <c r="M34" s="64"/>
    </row>
    <row r="35" spans="1:13" x14ac:dyDescent="0.3">
      <c r="A35" s="126" t="s">
        <v>44</v>
      </c>
      <c r="B35" s="127"/>
      <c r="C35" s="128"/>
      <c r="D35" s="123" t="s">
        <v>22</v>
      </c>
      <c r="E35" s="124"/>
      <c r="F35" s="124"/>
      <c r="G35" s="125"/>
      <c r="K35" s="70" t="s">
        <v>34</v>
      </c>
    </row>
    <row r="36" spans="1:13" x14ac:dyDescent="0.3">
      <c r="A36" s="129"/>
      <c r="B36" s="130"/>
      <c r="C36" s="131"/>
      <c r="D36" s="123">
        <v>1</v>
      </c>
      <c r="E36" s="125"/>
      <c r="F36" s="123">
        <v>2</v>
      </c>
      <c r="G36" s="125"/>
      <c r="K36" s="70" t="s">
        <v>35</v>
      </c>
    </row>
    <row r="37" spans="1:13" x14ac:dyDescent="0.3">
      <c r="A37" s="132"/>
      <c r="B37" s="133"/>
      <c r="C37" s="134"/>
      <c r="D37" s="123">
        <v>2650</v>
      </c>
      <c r="E37" s="125"/>
      <c r="F37" s="123">
        <v>2750</v>
      </c>
      <c r="G37" s="125"/>
    </row>
    <row r="38" spans="1:13" x14ac:dyDescent="0.3">
      <c r="K38" s="46" t="s">
        <v>28</v>
      </c>
    </row>
    <row r="39" spans="1:13" x14ac:dyDescent="0.3">
      <c r="K39" s="1" t="s">
        <v>80</v>
      </c>
    </row>
    <row r="40" spans="1:13" x14ac:dyDescent="0.3">
      <c r="K40" s="70" t="s">
        <v>36</v>
      </c>
    </row>
    <row r="41" spans="1:13" x14ac:dyDescent="0.3">
      <c r="K41" s="70" t="s">
        <v>37</v>
      </c>
    </row>
    <row r="42" spans="1:13" x14ac:dyDescent="0.3">
      <c r="K42" s="70" t="s">
        <v>38</v>
      </c>
    </row>
    <row r="43" spans="1:13" x14ac:dyDescent="0.3">
      <c r="K43" s="70" t="s">
        <v>39</v>
      </c>
    </row>
    <row r="45" spans="1:13" x14ac:dyDescent="0.3">
      <c r="K45" s="46" t="s">
        <v>83</v>
      </c>
    </row>
    <row r="46" spans="1:13" x14ac:dyDescent="0.3">
      <c r="K46" s="1" t="s">
        <v>80</v>
      </c>
    </row>
    <row r="47" spans="1:13" x14ac:dyDescent="0.3">
      <c r="K47" s="70" t="s">
        <v>42</v>
      </c>
    </row>
    <row r="48" spans="1:13" x14ac:dyDescent="0.3">
      <c r="K48" s="70" t="s">
        <v>43</v>
      </c>
    </row>
  </sheetData>
  <sheetProtection algorithmName="SHA-512" hashValue="P4ERQNcO5HfEImpEzPlmJlOBdzE3ga/0I/POO5j+07zBwknxJrA5YOlvA9GBZZQiuT2tNUMgcI3svS2dOeioyw==" saltValue="0e6FZeYoFz8KrnIZQ/3Chw==" spinCount="100000" sheet="1" objects="1" scenarios="1"/>
  <mergeCells count="41">
    <mergeCell ref="A3:C3"/>
    <mergeCell ref="A8:A11"/>
    <mergeCell ref="B8:B9"/>
    <mergeCell ref="B10:B11"/>
    <mergeCell ref="A17:C19"/>
    <mergeCell ref="D17:G17"/>
    <mergeCell ref="D18:E18"/>
    <mergeCell ref="F18:G18"/>
    <mergeCell ref="D19:E19"/>
    <mergeCell ref="F19:G19"/>
    <mergeCell ref="A20:A23"/>
    <mergeCell ref="D20:E20"/>
    <mergeCell ref="F20:G20"/>
    <mergeCell ref="B21:B23"/>
    <mergeCell ref="D21:E21"/>
    <mergeCell ref="F21:G21"/>
    <mergeCell ref="D22:E22"/>
    <mergeCell ref="F22:G22"/>
    <mergeCell ref="D23:E23"/>
    <mergeCell ref="F23:G23"/>
    <mergeCell ref="A31:G31"/>
    <mergeCell ref="A24:A30"/>
    <mergeCell ref="B24:B26"/>
    <mergeCell ref="D24:G24"/>
    <mergeCell ref="D25:G25"/>
    <mergeCell ref="D26:G26"/>
    <mergeCell ref="B27:B30"/>
    <mergeCell ref="D27:G27"/>
    <mergeCell ref="D28:G28"/>
    <mergeCell ref="D29:G29"/>
    <mergeCell ref="D30:G30"/>
    <mergeCell ref="A32:G32"/>
    <mergeCell ref="A33:B34"/>
    <mergeCell ref="D33:G33"/>
    <mergeCell ref="D34:G34"/>
    <mergeCell ref="A35:C37"/>
    <mergeCell ref="D35:G35"/>
    <mergeCell ref="D36:E36"/>
    <mergeCell ref="F36:G36"/>
    <mergeCell ref="D37:E37"/>
    <mergeCell ref="F37:G3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FD3CE-07E1-40D1-9A59-2470B575677D}">
  <dimension ref="AQP169498:TQL788326"/>
  <sheetViews>
    <sheetView workbookViewId="0"/>
  </sheetViews>
  <sheetFormatPr defaultRowHeight="14.4" x14ac:dyDescent="0.3"/>
  <sheetData>
    <row r="169498" spans="10977:10977" x14ac:dyDescent="0.3">
      <c r="PFE169498" t="s">
        <v>54</v>
      </c>
    </row>
    <row r="274372" spans="13162:13162" x14ac:dyDescent="0.3">
      <c r="SLF274372" t="s">
        <v>52</v>
      </c>
    </row>
    <row r="412144" spans="13974:13974" x14ac:dyDescent="0.3">
      <c r="TQL412144" t="s">
        <v>53</v>
      </c>
    </row>
    <row r="788326" spans="1134:1134" x14ac:dyDescent="0.3">
      <c r="AQP788326" t="s">
        <v>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56975931115C42B154129ACF64F69B" ma:contentTypeVersion="15" ma:contentTypeDescription="Create a new document." ma:contentTypeScope="" ma:versionID="5837a02b6eda937ce149636c0c2954ac">
  <xsd:schema xmlns:xsd="http://www.w3.org/2001/XMLSchema" xmlns:xs="http://www.w3.org/2001/XMLSchema" xmlns:p="http://schemas.microsoft.com/office/2006/metadata/properties" xmlns:ns3="40ccca9c-0b7e-4ba6-a758-0e8a1fa03b03" xmlns:ns4="6dacf12f-1e0d-46b0-91bd-702888a65233" targetNamespace="http://schemas.microsoft.com/office/2006/metadata/properties" ma:root="true" ma:fieldsID="0fec096735de8ff4fca712bb12539584" ns3:_="" ns4:_="">
    <xsd:import namespace="40ccca9c-0b7e-4ba6-a758-0e8a1fa03b03"/>
    <xsd:import namespace="6dacf12f-1e0d-46b0-91bd-702888a6523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KeyPoints" minOccurs="0"/>
                <xsd:element ref="ns3:MediaServiceKeyPoints" minOccurs="0"/>
                <xsd:element ref="ns3:MediaServiceObjectDetectorVersions" minOccurs="0"/>
                <xsd:element ref="ns3:_activity" minOccurs="0"/>
                <xsd:element ref="ns3:MediaServiceSystemTags"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ccca9c-0b7e-4ba6-a758-0e8a1fa03b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SystemTags" ma:index="19" nillable="true" ma:displayName="MediaServiceSystemTags" ma:hidden="true" ma:internalName="MediaServiceSystemTags" ma:readOnly="true">
      <xsd:simpleType>
        <xsd:restriction base="dms:Note"/>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dacf12f-1e0d-46b0-91bd-702888a6523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40ccca9c-0b7e-4ba6-a758-0e8a1fa03b03" xsi:nil="true"/>
  </documentManagement>
</p:properties>
</file>

<file path=customXml/itemProps1.xml><?xml version="1.0" encoding="utf-8"?>
<ds:datastoreItem xmlns:ds="http://schemas.openxmlformats.org/officeDocument/2006/customXml" ds:itemID="{76A93967-9105-4804-8075-9ACCF0C90E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ccca9c-0b7e-4ba6-a758-0e8a1fa03b03"/>
    <ds:schemaRef ds:uri="6dacf12f-1e0d-46b0-91bd-702888a652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606563-5E2B-4844-AFC6-A4BBC839F116}">
  <ds:schemaRefs>
    <ds:schemaRef ds:uri="http://schemas.microsoft.com/sharepoint/v3/contenttype/forms"/>
  </ds:schemaRefs>
</ds:datastoreItem>
</file>

<file path=customXml/itemProps3.xml><?xml version="1.0" encoding="utf-8"?>
<ds:datastoreItem xmlns:ds="http://schemas.openxmlformats.org/officeDocument/2006/customXml" ds:itemID="{8C892A30-9D5B-464C-BFCA-9592556D8018}">
  <ds:schemaRefs>
    <ds:schemaRef ds:uri="http://purl.org/dc/dcmitype/"/>
    <ds:schemaRef ds:uri="http://www.w3.org/XML/1998/namespace"/>
    <ds:schemaRef ds:uri="http://purl.org/dc/elements/1.1/"/>
    <ds:schemaRef ds:uri="http://schemas.microsoft.com/office/2006/documentManagement/types"/>
    <ds:schemaRef ds:uri="http://purl.org/dc/terms/"/>
    <ds:schemaRef ds:uri="http://schemas.microsoft.com/office/2006/metadata/properties"/>
    <ds:schemaRef ds:uri="http://schemas.microsoft.com/office/infopath/2007/PartnerControls"/>
    <ds:schemaRef ds:uri="http://schemas.openxmlformats.org/package/2006/metadata/core-properties"/>
    <ds:schemaRef ds:uri="6dacf12f-1e0d-46b0-91bd-702888a65233"/>
    <ds:schemaRef ds:uri="40ccca9c-0b7e-4ba6-a758-0e8a1fa03b0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7</vt:i4>
      </vt:variant>
    </vt:vector>
  </HeadingPairs>
  <TitlesOfParts>
    <vt:vector size="10" baseType="lpstr">
      <vt:lpstr>Instructions</vt:lpstr>
      <vt:lpstr>Bridge data</vt:lpstr>
      <vt:lpstr>lookups</vt:lpstr>
      <vt:lpstr>lookups!_Hlk42018023</vt:lpstr>
      <vt:lpstr>lookups!L100NEWSTEEL</vt:lpstr>
      <vt:lpstr>lookups!L75_BCL_625NEWSTEEL</vt:lpstr>
      <vt:lpstr>Treated_L100</vt:lpstr>
      <vt:lpstr>Treated_L75BCL625</vt:lpstr>
      <vt:lpstr>Untreated_L100</vt:lpstr>
      <vt:lpstr>Untreated_L75BCL625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Ghazarian, Sabina FOR:EX</dc:creator>
  <cp:lastModifiedBy>Ghazarian, Sabina FOR:EX</cp:lastModifiedBy>
  <dcterms:created xsi:type="dcterms:W3CDTF">2024-04-04T17:20:09Z</dcterms:created>
  <dcterms:modified xsi:type="dcterms:W3CDTF">2026-07-06T22:40:35Z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0x0101006256975931115C42B154129ACF64F69B</vt:lpwstr>
  </property>
</Properties>
</file>