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T:\!Workgrp\HVATP\COAST\Coast Appraisal Manual\Specified Ops &amp; TOA Worksheets\Root Disease Control (RDC)\"/>
    </mc:Choice>
  </mc:AlternateContent>
  <xr:revisionPtr revIDLastSave="0" documentId="13_ncr:1_{9A8DCE2B-2EA9-440D-8A0B-E761734376D0}" xr6:coauthVersionLast="47" xr6:coauthVersionMax="47" xr10:uidLastSave="{00000000-0000-0000-0000-000000000000}"/>
  <workbookProtection workbookAlgorithmName="SHA-512" workbookHashValue="c/gkhQu7YXppVpVHwiccw+CXRMK/tFO7tMj2jVYQaG+ZteqpO2hjSDOUCdDW2IQhip4SyRUAcjpaTH0p8N9beg==" workbookSaltValue="QEsaHP045hoaXi4v5aceRg==" workbookSpinCount="100000" lockStructure="1"/>
  <bookViews>
    <workbookView xWindow="-108" yWindow="-108" windowWidth="23256" windowHeight="13896" activeTab="1" xr2:uid="{00000000-000D-0000-FFFF-FFFF00000000}"/>
  </bookViews>
  <sheets>
    <sheet name="Instructions" sheetId="3" r:id="rId1"/>
    <sheet name="Treatment Area 1" sheetId="2" r:id="rId2"/>
    <sheet name="Lookup" sheetId="4" r:id="rId3"/>
  </sheets>
  <definedNames>
    <definedName name="area">#REF!</definedName>
    <definedName name="AVGRATE">#REF!</definedName>
    <definedName name="DATE">#REF!</definedName>
    <definedName name="dater">#REF!</definedName>
    <definedName name="FINISH">#REF!</definedName>
    <definedName name="MARK">#REF!</definedName>
    <definedName name="more">#REF!</definedName>
    <definedName name="_xlnm.Print_Area" localSheetId="1">'Treatment Area 1'!$B$3:$G$38</definedName>
    <definedName name="SLOPE">#REF!</definedName>
    <definedName name="START">#REF!</definedName>
    <definedName name="SUMD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9" i="2" l="1"/>
  <c r="F19" i="2"/>
  <c r="E19" i="2"/>
  <c r="D19" i="2"/>
  <c r="C19" i="2"/>
  <c r="C32" i="2" l="1"/>
  <c r="G24" i="2" l="1"/>
  <c r="G25" i="2"/>
  <c r="G26" i="2"/>
  <c r="G27" i="2"/>
  <c r="G28" i="2"/>
  <c r="G29" i="2"/>
  <c r="G30" i="2"/>
  <c r="G31" i="2"/>
  <c r="C9" i="2" l="1"/>
  <c r="F32" i="2" l="1"/>
  <c r="E32" i="2"/>
  <c r="D32" i="2"/>
  <c r="G32" i="2" l="1"/>
  <c r="G35" i="2" l="1"/>
  <c r="G36" i="2" s="1"/>
  <c r="G38" i="2" s="1"/>
</calcChain>
</file>

<file path=xl/sharedStrings.xml><?xml version="1.0" encoding="utf-8"?>
<sst xmlns="http://schemas.openxmlformats.org/spreadsheetml/2006/main" count="45" uniqueCount="37">
  <si>
    <t>TOTAL</t>
  </si>
  <si>
    <t>LIVE</t>
  </si>
  <si>
    <t>DEAD</t>
  </si>
  <si>
    <t xml:space="preserve">STEMS </t>
  </si>
  <si>
    <t>CLASS</t>
  </si>
  <si>
    <t>DIAMETER</t>
  </si>
  <si>
    <t>DECIDUOUS</t>
  </si>
  <si>
    <t>DEAD + LIVE</t>
  </si>
  <si>
    <t>Mark</t>
  </si>
  <si>
    <t>ha</t>
  </si>
  <si>
    <t>Date</t>
  </si>
  <si>
    <t>ECAS ID</t>
  </si>
  <si>
    <t>Slope</t>
  </si>
  <si>
    <t>%</t>
  </si>
  <si>
    <t>Area</t>
  </si>
  <si>
    <t>Min</t>
  </si>
  <si>
    <t>Max</t>
  </si>
  <si>
    <t xml:space="preserve">Treatment Area Cost per Hectare  </t>
  </si>
  <si>
    <t>Block ID</t>
  </si>
  <si>
    <t>Type ID</t>
  </si>
  <si>
    <t>TIMBER TYPE STEMS PER HECTARE</t>
  </si>
  <si>
    <t>POTENTIAL</t>
  </si>
  <si>
    <t>USELESS</t>
  </si>
  <si>
    <t>CONIFER</t>
  </si>
  <si>
    <t>Constant</t>
  </si>
  <si>
    <t>Slope coefficient</t>
  </si>
  <si>
    <t>SPH coefficient</t>
  </si>
  <si>
    <t>75+</t>
  </si>
  <si>
    <t xml:space="preserve">Min/Max Treatment Area Cost per Hectare  </t>
  </si>
  <si>
    <t>Comments</t>
  </si>
  <si>
    <t>Treatment Area Cost Estimate ($)</t>
  </si>
  <si>
    <t>Instructions:</t>
  </si>
  <si>
    <t>- Please fill in all the information (grey boxes)</t>
  </si>
  <si>
    <t>- If more than one treatment area - copy the "Treatment Area 1" tab and rename it accordingly (right click the tab at the bottom, then select 'move or copy..', and select the check box 'make a copy')</t>
  </si>
  <si>
    <t>Lookup</t>
  </si>
  <si>
    <t>Effective Date</t>
  </si>
  <si>
    <t>Coast Appraisal Manual S 5.7.1                                                                                        Root Disease Control Calculations (RDC)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</si>
</sst>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164" formatCode="0.0"/>
    <numFmt numFmtId="165" formatCode="&quot;$&quot;#,##0.00"/>
    <numFmt numFmtId="166" formatCode="[$-F800]dddd\,\ mmmm\ dd\,\ yyyy"/>
  </numFmts>
  <fonts count="12" x14ac:knownFonts="1">
    <font>
      <sz val="10"/>
      <name val="MS Sans Serif"/>
    </font>
    <font>
      <b/>
      <sz val="12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10"/>
      <name val="MS Sans Serif"/>
    </font>
    <font>
      <b/>
      <sz val="10"/>
      <name val="MS Sans Serif"/>
    </font>
    <font>
      <b/>
      <sz val="12"/>
      <name val="BC Sans"/>
    </font>
    <font>
      <b/>
      <sz val="16"/>
      <name val="BC Sans"/>
    </font>
    <font>
      <sz val="12"/>
      <name val="Calibri"/>
      <family val="2"/>
    </font>
    <font>
      <b/>
      <sz val="11"/>
      <name val="Calibri"/>
      <family val="2"/>
    </font>
    <font>
      <sz val="12"/>
      <name val="BC Sans"/>
    </font>
    <font>
      <sz val="11"/>
      <name val="BC Sans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CECFF"/>
        <bgColor indexed="64"/>
      </patternFill>
    </fill>
  </fills>
  <borders count="2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quotePrefix="1" applyFont="1" applyAlignment="1">
      <alignment horizontal="center"/>
    </xf>
    <xf numFmtId="2" fontId="2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left"/>
    </xf>
    <xf numFmtId="4" fontId="2" fillId="0" borderId="0" xfId="0" applyNumberFormat="1" applyFont="1"/>
    <xf numFmtId="0" fontId="2" fillId="0" borderId="0" xfId="0" quotePrefix="1" applyFont="1"/>
    <xf numFmtId="0" fontId="1" fillId="0" borderId="0" xfId="0" applyFont="1" applyAlignment="1">
      <alignment horizontal="right"/>
    </xf>
    <xf numFmtId="165" fontId="1" fillId="0" borderId="0" xfId="0" applyNumberFormat="1" applyFont="1"/>
    <xf numFmtId="0" fontId="2" fillId="0" borderId="0" xfId="0" applyFont="1" applyAlignment="1">
      <alignment horizontal="right"/>
    </xf>
    <xf numFmtId="165" fontId="2" fillId="0" borderId="0" xfId="0" applyNumberFormat="1" applyFont="1"/>
    <xf numFmtId="15" fontId="2" fillId="0" borderId="0" xfId="0" applyNumberFormat="1" applyFont="1"/>
    <xf numFmtId="0" fontId="2" fillId="0" borderId="9" xfId="0" applyFont="1" applyBorder="1" applyAlignment="1">
      <alignment horizontal="center"/>
    </xf>
    <xf numFmtId="0" fontId="2" fillId="0" borderId="10" xfId="0" applyFont="1" applyBorder="1"/>
    <xf numFmtId="0" fontId="2" fillId="0" borderId="0" xfId="0" quotePrefix="1" applyFont="1" applyAlignment="1">
      <alignment wrapText="1"/>
    </xf>
    <xf numFmtId="0" fontId="2" fillId="0" borderId="0" xfId="0" applyFont="1" applyAlignment="1">
      <alignment wrapText="1"/>
    </xf>
    <xf numFmtId="166" fontId="2" fillId="0" borderId="2" xfId="0" applyNumberFormat="1" applyFont="1" applyBorder="1" applyAlignment="1">
      <alignment horizontal="center" vertical="center"/>
    </xf>
    <xf numFmtId="0" fontId="5" fillId="0" borderId="0" xfId="0" applyFont="1"/>
    <xf numFmtId="0" fontId="2" fillId="0" borderId="2" xfId="0" applyFont="1" applyBorder="1" applyAlignment="1">
      <alignment horizontal="center" vertical="top" wrapText="1"/>
    </xf>
    <xf numFmtId="0" fontId="1" fillId="3" borderId="7" xfId="0" quotePrefix="1" applyFont="1" applyFill="1" applyBorder="1" applyAlignment="1">
      <alignment horizontal="right"/>
    </xf>
    <xf numFmtId="0" fontId="2" fillId="3" borderId="7" xfId="0" applyFont="1" applyFill="1" applyBorder="1"/>
    <xf numFmtId="164" fontId="1" fillId="3" borderId="8" xfId="0" applyNumberFormat="1" applyFont="1" applyFill="1" applyBorder="1" applyAlignment="1">
      <alignment horizontal="center" vertical="center"/>
    </xf>
    <xf numFmtId="0" fontId="2" fillId="3" borderId="8" xfId="0" applyFont="1" applyFill="1" applyBorder="1"/>
    <xf numFmtId="0" fontId="2" fillId="3" borderId="8" xfId="0" applyFont="1" applyFill="1" applyBorder="1" applyAlignment="1">
      <alignment horizontal="left"/>
    </xf>
    <xf numFmtId="0" fontId="2" fillId="3" borderId="7" xfId="0" applyFont="1" applyFill="1" applyBorder="1" applyAlignment="1">
      <alignment horizontal="center"/>
    </xf>
    <xf numFmtId="0" fontId="2" fillId="3" borderId="11" xfId="0" applyFont="1" applyFill="1" applyBorder="1"/>
    <xf numFmtId="0" fontId="2" fillId="3" borderId="12" xfId="0" applyFont="1" applyFill="1" applyBorder="1" applyAlignment="1">
      <alignment horizontal="center"/>
    </xf>
    <xf numFmtId="164" fontId="2" fillId="3" borderId="8" xfId="0" applyNumberFormat="1" applyFont="1" applyFill="1" applyBorder="1"/>
    <xf numFmtId="0" fontId="1" fillId="3" borderId="7" xfId="0" applyFont="1" applyFill="1" applyBorder="1"/>
    <xf numFmtId="0" fontId="1" fillId="3" borderId="8" xfId="0" applyFont="1" applyFill="1" applyBorder="1"/>
    <xf numFmtId="164" fontId="2" fillId="3" borderId="0" xfId="0" applyNumberFormat="1" applyFont="1" applyFill="1" applyAlignment="1" applyProtection="1">
      <alignment horizontal="left" vertical="top" wrapText="1"/>
      <protection locked="0"/>
    </xf>
    <xf numFmtId="0" fontId="2" fillId="3" borderId="0" xfId="0" applyFont="1" applyFill="1"/>
    <xf numFmtId="0" fontId="1" fillId="3" borderId="0" xfId="0" quotePrefix="1" applyFont="1" applyFill="1" applyAlignment="1">
      <alignment horizontal="right"/>
    </xf>
    <xf numFmtId="0" fontId="2" fillId="3" borderId="0" xfId="0" applyFont="1" applyFill="1" applyAlignment="1">
      <alignment horizontal="center"/>
    </xf>
    <xf numFmtId="164" fontId="2" fillId="3" borderId="8" xfId="0" applyNumberFormat="1" applyFont="1" applyFill="1" applyBorder="1" applyAlignment="1" applyProtection="1">
      <alignment horizontal="left" vertical="top" wrapText="1"/>
      <protection locked="0"/>
    </xf>
    <xf numFmtId="164" fontId="2" fillId="3" borderId="0" xfId="0" applyNumberFormat="1" applyFont="1" applyFill="1" applyAlignment="1">
      <alignment horizontal="center"/>
    </xf>
    <xf numFmtId="0" fontId="2" fillId="3" borderId="11" xfId="0" applyFont="1" applyFill="1" applyBorder="1" applyAlignment="1">
      <alignment horizontal="center"/>
    </xf>
    <xf numFmtId="164" fontId="2" fillId="3" borderId="12" xfId="0" applyNumberFormat="1" applyFont="1" applyFill="1" applyBorder="1" applyAlignment="1">
      <alignment horizontal="center"/>
    </xf>
    <xf numFmtId="0" fontId="6" fillId="3" borderId="7" xfId="0" applyFont="1" applyFill="1" applyBorder="1" applyAlignment="1">
      <alignment horizontal="right"/>
    </xf>
    <xf numFmtId="0" fontId="6" fillId="3" borderId="7" xfId="0" quotePrefix="1" applyFont="1" applyFill="1" applyBorder="1" applyAlignment="1">
      <alignment horizontal="right"/>
    </xf>
    <xf numFmtId="0" fontId="8" fillId="2" borderId="2" xfId="0" applyFont="1" applyFill="1" applyBorder="1" applyAlignment="1" applyProtection="1">
      <alignment horizontal="center"/>
      <protection locked="0"/>
    </xf>
    <xf numFmtId="14" fontId="8" fillId="0" borderId="2" xfId="0" applyNumberFormat="1" applyFont="1" applyBorder="1" applyAlignment="1">
      <alignment horizontal="center"/>
    </xf>
    <xf numFmtId="0" fontId="9" fillId="3" borderId="0" xfId="0" quotePrefix="1" applyFont="1" applyFill="1" applyAlignment="1">
      <alignment horizontal="right"/>
    </xf>
    <xf numFmtId="164" fontId="8" fillId="2" borderId="2" xfId="0" applyNumberFormat="1" applyFont="1" applyFill="1" applyBorder="1" applyAlignment="1" applyProtection="1">
      <alignment horizontal="center"/>
      <protection locked="0"/>
    </xf>
    <xf numFmtId="0" fontId="6" fillId="3" borderId="0" xfId="0" quotePrefix="1" applyFont="1" applyFill="1" applyAlignment="1">
      <alignment horizontal="right"/>
    </xf>
    <xf numFmtId="0" fontId="8" fillId="3" borderId="0" xfId="0" applyFont="1" applyFill="1"/>
    <xf numFmtId="0" fontId="10" fillId="0" borderId="15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166" fontId="8" fillId="2" borderId="17" xfId="0" applyNumberFormat="1" applyFont="1" applyFill="1" applyBorder="1" applyAlignment="1" applyProtection="1">
      <alignment horizontal="center"/>
      <protection locked="0"/>
    </xf>
    <xf numFmtId="2" fontId="8" fillId="0" borderId="18" xfId="0" applyNumberFormat="1" applyFont="1" applyBorder="1" applyAlignment="1">
      <alignment horizontal="center"/>
    </xf>
    <xf numFmtId="2" fontId="8" fillId="0" borderId="14" xfId="0" applyNumberFormat="1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quotePrefix="1" applyFont="1" applyBorder="1" applyAlignment="1">
      <alignment horizontal="center"/>
    </xf>
    <xf numFmtId="0" fontId="8" fillId="0" borderId="2" xfId="0" quotePrefix="1" applyFont="1" applyBorder="1" applyAlignment="1">
      <alignment horizontal="center"/>
    </xf>
    <xf numFmtId="164" fontId="8" fillId="0" borderId="9" xfId="0" applyNumberFormat="1" applyFont="1" applyBorder="1" applyAlignment="1">
      <alignment horizontal="center"/>
    </xf>
    <xf numFmtId="164" fontId="8" fillId="0" borderId="2" xfId="0" applyNumberFormat="1" applyFont="1" applyBorder="1" applyAlignment="1">
      <alignment horizontal="center"/>
    </xf>
    <xf numFmtId="44" fontId="8" fillId="0" borderId="9" xfId="1" applyFont="1" applyBorder="1" applyProtection="1"/>
    <xf numFmtId="164" fontId="8" fillId="3" borderId="23" xfId="0" applyNumberFormat="1" applyFont="1" applyFill="1" applyBorder="1"/>
    <xf numFmtId="44" fontId="8" fillId="0" borderId="22" xfId="1" applyFont="1" applyBorder="1" applyProtection="1"/>
    <xf numFmtId="164" fontId="10" fillId="3" borderId="12" xfId="0" applyNumberFormat="1" applyFont="1" applyFill="1" applyBorder="1" applyAlignment="1">
      <alignment horizontal="center"/>
    </xf>
    <xf numFmtId="0" fontId="2" fillId="3" borderId="3" xfId="0" applyFont="1" applyFill="1" applyBorder="1"/>
    <xf numFmtId="0" fontId="2" fillId="3" borderId="5" xfId="0" applyFont="1" applyFill="1" applyBorder="1"/>
    <xf numFmtId="0" fontId="2" fillId="3" borderId="6" xfId="0" applyFont="1" applyFill="1" applyBorder="1"/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/>
      <protection locked="0"/>
    </xf>
    <xf numFmtId="0" fontId="8" fillId="3" borderId="8" xfId="0" applyFont="1" applyFill="1" applyBorder="1" applyAlignment="1" applyProtection="1">
      <alignment horizontal="center"/>
      <protection locked="0"/>
    </xf>
    <xf numFmtId="0" fontId="8" fillId="2" borderId="0" xfId="0" applyFont="1" applyFill="1" applyAlignment="1" applyProtection="1">
      <alignment horizontal="center"/>
      <protection locked="0"/>
    </xf>
    <xf numFmtId="0" fontId="8" fillId="2" borderId="8" xfId="0" applyFont="1" applyFill="1" applyBorder="1" applyAlignment="1" applyProtection="1">
      <alignment horizontal="center"/>
      <protection locked="0"/>
    </xf>
    <xf numFmtId="0" fontId="2" fillId="0" borderId="2" xfId="0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2" fontId="6" fillId="3" borderId="0" xfId="0" applyNumberFormat="1" applyFont="1" applyFill="1" applyAlignment="1">
      <alignment horizontal="right"/>
    </xf>
    <xf numFmtId="2" fontId="6" fillId="3" borderId="1" xfId="0" applyNumberFormat="1" applyFont="1" applyFill="1" applyBorder="1" applyAlignment="1">
      <alignment horizontal="right"/>
    </xf>
    <xf numFmtId="0" fontId="6" fillId="3" borderId="12" xfId="0" applyFont="1" applyFill="1" applyBorder="1" applyAlignment="1">
      <alignment horizontal="right"/>
    </xf>
    <xf numFmtId="0" fontId="6" fillId="3" borderId="13" xfId="0" applyFont="1" applyFill="1" applyBorder="1" applyAlignment="1">
      <alignment horizontal="right"/>
    </xf>
    <xf numFmtId="0" fontId="1" fillId="0" borderId="19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7" fillId="3" borderId="7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560917</xdr:colOff>
      <xdr:row>1</xdr:row>
      <xdr:rowOff>62110</xdr:rowOff>
    </xdr:from>
    <xdr:to>
      <xdr:col>6</xdr:col>
      <xdr:colOff>1185332</xdr:colOff>
      <xdr:row>10</xdr:row>
      <xdr:rowOff>179917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A4E0CD5-409A-4648-A75B-94BB4625AE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61667" y="263193"/>
          <a:ext cx="1830915" cy="23085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DEEEA-4291-4891-8749-A819D182B41F}">
  <dimension ref="A1:A6"/>
  <sheetViews>
    <sheetView workbookViewId="0">
      <selection activeCell="A38" sqref="A38:A39"/>
    </sheetView>
  </sheetViews>
  <sheetFormatPr defaultColWidth="8.88671875" defaultRowHeight="15" x14ac:dyDescent="0.25"/>
  <cols>
    <col min="1" max="1" width="120.109375" style="1" customWidth="1"/>
    <col min="2" max="16384" width="8.88671875" style="1"/>
  </cols>
  <sheetData>
    <row r="1" spans="1:1" ht="15.6" x14ac:dyDescent="0.3">
      <c r="A1" s="5" t="s">
        <v>31</v>
      </c>
    </row>
    <row r="2" spans="1:1" s="19" customFormat="1" x14ac:dyDescent="0.25">
      <c r="A2" s="18" t="s">
        <v>32</v>
      </c>
    </row>
    <row r="3" spans="1:1" s="19" customFormat="1" ht="30" x14ac:dyDescent="0.25">
      <c r="A3" s="18" t="s">
        <v>33</v>
      </c>
    </row>
    <row r="6" spans="1:1" x14ac:dyDescent="0.25">
      <c r="A6" s="10"/>
    </row>
  </sheetData>
  <sheetProtection algorithmName="SHA-512" hashValue="yXXtqtIeZCK0N7TQhNr7LPJWhze0NebtF3sk49T9vp+TKZYpepUcrg7M5w+FMNlxj1TrlTzUd1uH6hcTnYUrBA==" saltValue="O/qoE7Jp9S46kUEZcj3BuQ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W46"/>
  <sheetViews>
    <sheetView showGridLines="0" tabSelected="1" topLeftCell="A19" zoomScale="90" zoomScaleNormal="90" workbookViewId="0">
      <selection activeCell="F33" sqref="F33"/>
    </sheetView>
  </sheetViews>
  <sheetFormatPr defaultColWidth="8.88671875" defaultRowHeight="15" x14ac:dyDescent="0.25"/>
  <cols>
    <col min="1" max="1" width="8.88671875" style="1"/>
    <col min="2" max="2" width="22.33203125" style="1" customWidth="1"/>
    <col min="3" max="3" width="21.44140625" style="1" customWidth="1"/>
    <col min="4" max="4" width="19.44140625" style="1" customWidth="1"/>
    <col min="5" max="7" width="18.109375" style="1" customWidth="1"/>
    <col min="8" max="8" width="13.88671875" style="1" customWidth="1"/>
    <col min="9" max="9" width="8.88671875" style="1" customWidth="1"/>
    <col min="10" max="15" width="13.33203125" style="1" customWidth="1"/>
    <col min="16" max="16384" width="8.88671875" style="1"/>
  </cols>
  <sheetData>
    <row r="1" spans="2:23" ht="15.6" thickBot="1" x14ac:dyDescent="0.3"/>
    <row r="2" spans="2:23" x14ac:dyDescent="0.25">
      <c r="B2" s="66"/>
      <c r="C2" s="67"/>
      <c r="D2" s="67"/>
      <c r="E2" s="67"/>
      <c r="F2" s="67"/>
      <c r="G2" s="68"/>
    </row>
    <row r="3" spans="2:23" ht="22.5" customHeight="1" x14ac:dyDescent="0.25">
      <c r="B3" s="85" t="s">
        <v>36</v>
      </c>
      <c r="C3" s="86"/>
      <c r="D3" s="86"/>
      <c r="E3" s="86"/>
      <c r="F3" s="86"/>
      <c r="G3" s="87"/>
    </row>
    <row r="4" spans="2:23" ht="22.5" customHeight="1" x14ac:dyDescent="0.25">
      <c r="B4" s="85"/>
      <c r="C4" s="86"/>
      <c r="D4" s="86"/>
      <c r="E4" s="86"/>
      <c r="F4" s="86"/>
      <c r="G4" s="87"/>
    </row>
    <row r="5" spans="2:23" ht="15" customHeight="1" x14ac:dyDescent="0.25">
      <c r="B5" s="69"/>
      <c r="C5" s="88"/>
      <c r="D5" s="88"/>
      <c r="E5" s="88"/>
      <c r="F5" s="88"/>
      <c r="G5" s="70"/>
    </row>
    <row r="6" spans="2:23" ht="24.6" customHeight="1" x14ac:dyDescent="0.25">
      <c r="B6" s="24"/>
      <c r="C6" s="35"/>
      <c r="D6" s="35"/>
      <c r="E6" s="35"/>
      <c r="F6" s="35"/>
      <c r="G6" s="26"/>
    </row>
    <row r="7" spans="2:23" ht="17.399999999999999" x14ac:dyDescent="0.4">
      <c r="B7" s="42" t="s">
        <v>8</v>
      </c>
      <c r="C7" s="71"/>
      <c r="D7" s="48" t="s">
        <v>12</v>
      </c>
      <c r="E7" s="47">
        <v>31</v>
      </c>
      <c r="F7" s="49" t="s">
        <v>13</v>
      </c>
      <c r="G7" s="27"/>
      <c r="I7"/>
      <c r="J7"/>
      <c r="K7"/>
      <c r="L7"/>
      <c r="M7"/>
      <c r="N7"/>
      <c r="O7"/>
      <c r="P7"/>
      <c r="Q7"/>
      <c r="R7"/>
      <c r="S7"/>
      <c r="T7"/>
      <c r="U7"/>
      <c r="V7"/>
      <c r="W7"/>
    </row>
    <row r="8" spans="2:23" ht="17.399999999999999" x14ac:dyDescent="0.4">
      <c r="B8" s="42" t="s">
        <v>11</v>
      </c>
      <c r="C8" s="44">
        <v>123456</v>
      </c>
      <c r="D8" s="48" t="s">
        <v>14</v>
      </c>
      <c r="E8" s="47">
        <v>13.4</v>
      </c>
      <c r="F8" s="49" t="s">
        <v>9</v>
      </c>
      <c r="G8" s="27"/>
      <c r="I8"/>
      <c r="J8"/>
      <c r="K8"/>
      <c r="L8"/>
      <c r="M8"/>
      <c r="N8"/>
      <c r="O8"/>
      <c r="P8"/>
      <c r="Q8"/>
      <c r="R8"/>
      <c r="S8"/>
      <c r="T8"/>
      <c r="U8"/>
      <c r="V8"/>
      <c r="W8"/>
    </row>
    <row r="9" spans="2:23" ht="17.399999999999999" x14ac:dyDescent="0.4">
      <c r="B9" s="43" t="s">
        <v>10</v>
      </c>
      <c r="C9" s="45">
        <f ca="1">NOW()</f>
        <v>46014.574055787038</v>
      </c>
      <c r="D9" s="37"/>
      <c r="E9" s="37"/>
      <c r="F9" s="37"/>
      <c r="G9" s="25"/>
      <c r="H9" s="5"/>
      <c r="I9"/>
      <c r="P9"/>
      <c r="Q9"/>
      <c r="R9"/>
      <c r="S9"/>
      <c r="T9"/>
      <c r="U9"/>
      <c r="V9"/>
      <c r="W9"/>
    </row>
    <row r="10" spans="2:23" ht="17.399999999999999" x14ac:dyDescent="0.4">
      <c r="B10" s="43" t="s">
        <v>19</v>
      </c>
      <c r="C10" s="44">
        <v>1</v>
      </c>
      <c r="D10" s="36"/>
      <c r="E10" s="34"/>
      <c r="F10" s="34"/>
      <c r="G10" s="38"/>
      <c r="H10" s="5"/>
      <c r="I10"/>
      <c r="P10"/>
      <c r="Q10"/>
      <c r="R10"/>
      <c r="S10"/>
      <c r="T10"/>
      <c r="U10"/>
      <c r="V10"/>
      <c r="W10"/>
    </row>
    <row r="11" spans="2:23" ht="17.399999999999999" x14ac:dyDescent="0.4">
      <c r="B11" s="43" t="s">
        <v>18</v>
      </c>
      <c r="C11" s="44">
        <v>1</v>
      </c>
      <c r="D11" s="37"/>
      <c r="E11" s="34"/>
      <c r="F11" s="34"/>
      <c r="G11" s="38"/>
      <c r="H11" s="5"/>
      <c r="I11"/>
      <c r="P11"/>
      <c r="Q11"/>
      <c r="R11"/>
      <c r="S11"/>
      <c r="T11"/>
      <c r="U11"/>
      <c r="V11"/>
      <c r="W11"/>
    </row>
    <row r="12" spans="2:23" ht="15.6" x14ac:dyDescent="0.3">
      <c r="B12" s="23"/>
      <c r="C12" s="46"/>
      <c r="D12" s="35"/>
      <c r="E12" s="34"/>
      <c r="F12" s="34"/>
      <c r="G12" s="72"/>
      <c r="H12" s="5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</row>
    <row r="13" spans="2:23" ht="15.6" x14ac:dyDescent="0.3">
      <c r="B13" s="23"/>
      <c r="C13" s="46"/>
      <c r="D13" s="35"/>
      <c r="E13" s="34"/>
      <c r="F13" s="34"/>
      <c r="G13" s="38"/>
      <c r="H13" s="5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</row>
    <row r="14" spans="2:23" ht="15.6" x14ac:dyDescent="0.3">
      <c r="B14" s="23"/>
      <c r="C14" s="46"/>
      <c r="D14" s="36" t="s">
        <v>29</v>
      </c>
      <c r="E14" s="73"/>
      <c r="F14" s="73"/>
      <c r="G14" s="74"/>
      <c r="H14" s="5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</row>
    <row r="15" spans="2:23" ht="15.6" x14ac:dyDescent="0.3">
      <c r="B15" s="23"/>
      <c r="C15" s="46"/>
      <c r="D15" s="36"/>
      <c r="E15" s="73"/>
      <c r="F15" s="73"/>
      <c r="G15" s="74"/>
      <c r="H15" s="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</row>
    <row r="16" spans="2:23" ht="15.6" x14ac:dyDescent="0.3">
      <c r="B16" s="23"/>
      <c r="C16" s="46"/>
      <c r="D16" s="36"/>
      <c r="E16" s="73"/>
      <c r="F16" s="73"/>
      <c r="G16" s="74"/>
      <c r="H16" s="5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</row>
    <row r="17" spans="2:23" ht="15.6" thickBot="1" x14ac:dyDescent="0.3">
      <c r="B17" s="24"/>
      <c r="C17" s="35"/>
      <c r="D17" s="35"/>
      <c r="E17" s="35"/>
      <c r="F17" s="35"/>
      <c r="G17" s="26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</row>
    <row r="18" spans="2:23" ht="17.399999999999999" x14ac:dyDescent="0.4">
      <c r="B18" s="50" t="s">
        <v>35</v>
      </c>
      <c r="C18" s="51" t="s">
        <v>24</v>
      </c>
      <c r="D18" s="51" t="s">
        <v>25</v>
      </c>
      <c r="E18" s="51" t="s">
        <v>26</v>
      </c>
      <c r="F18" s="51" t="s">
        <v>15</v>
      </c>
      <c r="G18" s="52" t="s">
        <v>16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2:23" ht="16.2" thickBot="1" x14ac:dyDescent="0.35">
      <c r="B19" s="53">
        <v>46023</v>
      </c>
      <c r="C19" s="54">
        <f>VLOOKUP($B$19,Lookup!$B$4:$G$5,2,FALSE)</f>
        <v>1137.19</v>
      </c>
      <c r="D19" s="54">
        <f>VLOOKUP($B$19,Lookup!$B$4:$G$5,3,FALSE)</f>
        <v>5.35</v>
      </c>
      <c r="E19" s="54">
        <f>VLOOKUP($B$19,Lookup!$B$4:$G$5,4,FALSE)</f>
        <v>0.33</v>
      </c>
      <c r="F19" s="54">
        <f>VLOOKUP($B$19,Lookup!$B$4:$G$5,5,FALSE)</f>
        <v>1224</v>
      </c>
      <c r="G19" s="55">
        <f>VLOOKUP($B$19,Lookup!$B$4:$G$5,6,FALSE)</f>
        <v>1560</v>
      </c>
      <c r="H19" s="5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</row>
    <row r="20" spans="2:23" ht="15.6" x14ac:dyDescent="0.3">
      <c r="B20" s="32"/>
      <c r="C20" s="35"/>
      <c r="D20" s="35"/>
      <c r="E20" s="35"/>
      <c r="F20" s="35"/>
      <c r="G20" s="33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</row>
    <row r="21" spans="2:23" ht="15.6" x14ac:dyDescent="0.3">
      <c r="B21" s="17"/>
      <c r="C21" s="82" t="s">
        <v>20</v>
      </c>
      <c r="D21" s="83"/>
      <c r="E21" s="83"/>
      <c r="F21" s="84"/>
      <c r="G21" s="16" t="s">
        <v>0</v>
      </c>
      <c r="H21" s="2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</row>
    <row r="22" spans="2:23" ht="15.6" x14ac:dyDescent="0.3">
      <c r="B22" s="56" t="s">
        <v>5</v>
      </c>
      <c r="C22" s="57" t="s">
        <v>1</v>
      </c>
      <c r="D22" s="57" t="s">
        <v>1</v>
      </c>
      <c r="E22" s="57" t="s">
        <v>2</v>
      </c>
      <c r="F22" s="57" t="s">
        <v>7</v>
      </c>
      <c r="G22" s="58" t="s">
        <v>3</v>
      </c>
      <c r="H22" s="3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</row>
    <row r="23" spans="2:23" ht="15.6" x14ac:dyDescent="0.3">
      <c r="B23" s="56" t="s">
        <v>4</v>
      </c>
      <c r="C23" s="57" t="s">
        <v>23</v>
      </c>
      <c r="D23" s="57" t="s">
        <v>6</v>
      </c>
      <c r="E23" s="59" t="s">
        <v>21</v>
      </c>
      <c r="F23" s="59" t="s">
        <v>22</v>
      </c>
      <c r="G23" s="58"/>
      <c r="H23" s="2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</row>
    <row r="24" spans="2:23" ht="15.6" x14ac:dyDescent="0.3">
      <c r="B24" s="56">
        <v>40</v>
      </c>
      <c r="C24" s="47">
        <v>25.2</v>
      </c>
      <c r="D24" s="47"/>
      <c r="E24" s="47"/>
      <c r="F24" s="47">
        <v>5.9</v>
      </c>
      <c r="G24" s="60">
        <f t="shared" ref="G24:G32" si="0">SUM(C24:F24)</f>
        <v>31.1</v>
      </c>
      <c r="H24" s="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</row>
    <row r="25" spans="2:23" ht="15.6" x14ac:dyDescent="0.3">
      <c r="B25" s="56">
        <v>45</v>
      </c>
      <c r="C25" s="47">
        <v>17.8</v>
      </c>
      <c r="D25" s="47"/>
      <c r="E25" s="47">
        <v>2.2000000000000002</v>
      </c>
      <c r="F25" s="47">
        <v>6</v>
      </c>
      <c r="G25" s="60">
        <f t="shared" si="0"/>
        <v>26</v>
      </c>
      <c r="H25" s="4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</row>
    <row r="26" spans="2:23" ht="15.6" x14ac:dyDescent="0.3">
      <c r="B26" s="56">
        <v>50</v>
      </c>
      <c r="C26" s="47">
        <v>18.399999999999999</v>
      </c>
      <c r="D26" s="47"/>
      <c r="E26" s="47">
        <v>2.6</v>
      </c>
      <c r="F26" s="47">
        <v>1.9</v>
      </c>
      <c r="G26" s="60">
        <f t="shared" si="0"/>
        <v>22.9</v>
      </c>
      <c r="H26" s="4"/>
    </row>
    <row r="27" spans="2:23" ht="15.6" x14ac:dyDescent="0.3">
      <c r="B27" s="56">
        <v>55</v>
      </c>
      <c r="C27" s="47">
        <v>6.7</v>
      </c>
      <c r="D27" s="47"/>
      <c r="E27" s="47">
        <v>1.6</v>
      </c>
      <c r="F27" s="47"/>
      <c r="G27" s="60">
        <f t="shared" si="0"/>
        <v>8.3000000000000007</v>
      </c>
      <c r="H27" s="4"/>
    </row>
    <row r="28" spans="2:23" ht="15.6" x14ac:dyDescent="0.3">
      <c r="B28" s="56">
        <v>60</v>
      </c>
      <c r="C28" s="47">
        <v>8.6</v>
      </c>
      <c r="D28" s="47"/>
      <c r="E28" s="47">
        <v>1.3</v>
      </c>
      <c r="F28" s="47">
        <v>1.2</v>
      </c>
      <c r="G28" s="60">
        <f t="shared" si="0"/>
        <v>11.1</v>
      </c>
      <c r="H28" s="4"/>
    </row>
    <row r="29" spans="2:23" ht="15.6" x14ac:dyDescent="0.3">
      <c r="B29" s="56">
        <v>65</v>
      </c>
      <c r="C29" s="47">
        <v>1.8</v>
      </c>
      <c r="D29" s="47"/>
      <c r="E29" s="47"/>
      <c r="F29" s="47"/>
      <c r="G29" s="60">
        <f t="shared" si="0"/>
        <v>1.8</v>
      </c>
      <c r="H29" s="4"/>
    </row>
    <row r="30" spans="2:23" ht="15.6" x14ac:dyDescent="0.3">
      <c r="B30" s="56">
        <v>70</v>
      </c>
      <c r="C30" s="47">
        <v>1.3</v>
      </c>
      <c r="D30" s="47"/>
      <c r="E30" s="47"/>
      <c r="F30" s="47"/>
      <c r="G30" s="60">
        <f t="shared" si="0"/>
        <v>1.3</v>
      </c>
      <c r="H30" s="4"/>
    </row>
    <row r="31" spans="2:23" ht="15.6" x14ac:dyDescent="0.3">
      <c r="B31" s="56" t="s">
        <v>27</v>
      </c>
      <c r="C31" s="47">
        <v>1</v>
      </c>
      <c r="D31" s="47"/>
      <c r="E31" s="47"/>
      <c r="F31" s="47"/>
      <c r="G31" s="60">
        <f t="shared" si="0"/>
        <v>1</v>
      </c>
      <c r="H31" s="4"/>
    </row>
    <row r="32" spans="2:23" ht="15.6" x14ac:dyDescent="0.3">
      <c r="B32" s="56" t="s">
        <v>0</v>
      </c>
      <c r="C32" s="61">
        <f>SUM(C24:C31)</f>
        <v>80.799999999999983</v>
      </c>
      <c r="D32" s="61">
        <f>SUM(D24:D31)</f>
        <v>0</v>
      </c>
      <c r="E32" s="61">
        <f>SUM(E24:E31)</f>
        <v>7.7</v>
      </c>
      <c r="F32" s="61">
        <f>SUM(F24:F31)</f>
        <v>15</v>
      </c>
      <c r="G32" s="60">
        <f t="shared" si="0"/>
        <v>103.49999999999999</v>
      </c>
      <c r="H32" s="4"/>
    </row>
    <row r="33" spans="2:15" x14ac:dyDescent="0.25">
      <c r="B33" s="28"/>
      <c r="C33" s="39"/>
      <c r="D33" s="39"/>
      <c r="E33" s="39"/>
      <c r="F33" s="39"/>
      <c r="G33" s="31"/>
      <c r="H33" s="4"/>
    </row>
    <row r="34" spans="2:15" x14ac:dyDescent="0.25">
      <c r="B34" s="28"/>
      <c r="C34" s="39"/>
      <c r="D34" s="39"/>
      <c r="E34" s="39"/>
      <c r="F34" s="39"/>
      <c r="G34" s="26"/>
      <c r="H34" s="4"/>
    </row>
    <row r="35" spans="2:15" ht="17.399999999999999" x14ac:dyDescent="0.4">
      <c r="B35" s="28"/>
      <c r="C35" s="39"/>
      <c r="D35" s="78" t="s">
        <v>17</v>
      </c>
      <c r="E35" s="78"/>
      <c r="F35" s="79"/>
      <c r="G35" s="62">
        <f>IF($G$32&lt;=0,0,$C$19+$D$19*$E$7+$E$19*$G$32)</f>
        <v>1337.1949999999999</v>
      </c>
      <c r="H35" s="4"/>
    </row>
    <row r="36" spans="2:15" ht="17.399999999999999" x14ac:dyDescent="0.4">
      <c r="B36" s="28"/>
      <c r="C36" s="39"/>
      <c r="D36" s="78" t="s">
        <v>28</v>
      </c>
      <c r="E36" s="78"/>
      <c r="F36" s="79"/>
      <c r="G36" s="62">
        <f>IF($G$35&lt;=0,0,MAX(MIN($G$35,$G$19),$F$19))</f>
        <v>1337.1949999999999</v>
      </c>
    </row>
    <row r="37" spans="2:15" ht="18" thickBot="1" x14ac:dyDescent="0.45">
      <c r="B37" s="40"/>
      <c r="C37" s="41"/>
      <c r="D37" s="65"/>
      <c r="E37" s="65"/>
      <c r="F37" s="65"/>
      <c r="G37" s="63"/>
    </row>
    <row r="38" spans="2:15" ht="18" thickBot="1" x14ac:dyDescent="0.45">
      <c r="B38" s="29"/>
      <c r="C38" s="30"/>
      <c r="D38" s="80" t="s">
        <v>30</v>
      </c>
      <c r="E38" s="80"/>
      <c r="F38" s="81"/>
      <c r="G38" s="64">
        <f>$G$36*$E$8</f>
        <v>17918.413</v>
      </c>
    </row>
    <row r="39" spans="2:15" ht="15.6" x14ac:dyDescent="0.3">
      <c r="C39" s="2"/>
      <c r="D39" s="2"/>
      <c r="E39" s="6"/>
      <c r="G39" s="7"/>
      <c r="H39" s="4"/>
    </row>
    <row r="41" spans="2:15" x14ac:dyDescent="0.25">
      <c r="K41" s="8"/>
      <c r="N41" s="9"/>
      <c r="O41" s="10"/>
    </row>
    <row r="42" spans="2:15" ht="15.6" x14ac:dyDescent="0.3">
      <c r="M42" s="11"/>
      <c r="N42" s="12"/>
    </row>
    <row r="44" spans="2:15" x14ac:dyDescent="0.25">
      <c r="M44" s="13"/>
      <c r="N44" s="14"/>
    </row>
    <row r="46" spans="2:15" x14ac:dyDescent="0.25">
      <c r="J46" s="15"/>
    </row>
  </sheetData>
  <sheetProtection algorithmName="SHA-512" hashValue="yl6rpHynCfs/E0H70/upvz9Bjrwzvxa5YaLW40tNrJqUw/ezClor8Y9x0yfml3iLTv73zfhAVxbv4+i3DYTmfQ==" saltValue="s20xt41QuAtN7D3Q4FO7uA==" spinCount="100000" sheet="1" formatColumns="0"/>
  <mergeCells count="6">
    <mergeCell ref="D35:F35"/>
    <mergeCell ref="D36:F36"/>
    <mergeCell ref="D38:F38"/>
    <mergeCell ref="C21:F21"/>
    <mergeCell ref="B3:G4"/>
    <mergeCell ref="C5:F5"/>
  </mergeCells>
  <pageMargins left="0.70866141732283472" right="0.70866141732283472" top="0.74803149606299213" bottom="0.74803149606299213" header="0.31496062992125984" footer="0.31496062992125984"/>
  <pageSetup scale="84" orientation="portrait" horizontalDpi="300" verticalDpi="300" r:id="rId1"/>
  <headerFooter>
    <oddFooter>&amp;C&amp;F&amp;A</oddFooter>
  </headerFooter>
  <ignoredErrors>
    <ignoredError sqref="G24:G31" formulaRange="1"/>
    <ignoredError sqref="C9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1A45B8C-7582-4608-B674-C517686D93A2}">
          <x14:formula1>
            <xm:f>Lookup!$B$5:$B$12</xm:f>
          </x14:formula1>
          <xm:sqref>B19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CF520-8676-42DD-849F-7861DD9F5BF5}">
  <dimension ref="B2:G5"/>
  <sheetViews>
    <sheetView workbookViewId="0">
      <selection activeCell="H27" sqref="H27"/>
    </sheetView>
  </sheetViews>
  <sheetFormatPr defaultRowHeight="12.6" x14ac:dyDescent="0.25"/>
  <cols>
    <col min="2" max="2" width="21" customWidth="1"/>
    <col min="3" max="7" width="13" customWidth="1"/>
  </cols>
  <sheetData>
    <row r="2" spans="2:7" x14ac:dyDescent="0.25">
      <c r="B2" s="21" t="s">
        <v>34</v>
      </c>
    </row>
    <row r="4" spans="2:7" ht="38.25" customHeight="1" x14ac:dyDescent="0.25">
      <c r="B4" s="22" t="s">
        <v>35</v>
      </c>
      <c r="C4" s="22" t="s">
        <v>24</v>
      </c>
      <c r="D4" s="22" t="s">
        <v>25</v>
      </c>
      <c r="E4" s="22" t="s">
        <v>26</v>
      </c>
      <c r="F4" s="22" t="s">
        <v>15</v>
      </c>
      <c r="G4" s="22" t="s">
        <v>16</v>
      </c>
    </row>
    <row r="5" spans="2:7" ht="30" customHeight="1" x14ac:dyDescent="0.25">
      <c r="B5" s="20">
        <v>46023</v>
      </c>
      <c r="C5" s="76">
        <v>1137.19</v>
      </c>
      <c r="D5" s="75">
        <v>5.35</v>
      </c>
      <c r="E5" s="75">
        <v>0.33</v>
      </c>
      <c r="F5" s="77">
        <v>1224</v>
      </c>
      <c r="G5" s="77">
        <v>1560</v>
      </c>
    </row>
  </sheetData>
  <pageMargins left="0.7" right="0.7" top="0.75" bottom="0.75" header="0.3" footer="0.3"/>
  <pageSetup orientation="portrait" horizontalDpi="4294967293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793DFAAF5155D4686C90B968DF6510E" ma:contentTypeVersion="2" ma:contentTypeDescription="Create a new document." ma:contentTypeScope="" ma:versionID="18af89eee5b2308bf7884fd2ead09332">
  <xsd:schema xmlns:xsd="http://www.w3.org/2001/XMLSchema" xmlns:xs="http://www.w3.org/2001/XMLSchema" xmlns:p="http://schemas.microsoft.com/office/2006/metadata/properties" xmlns:ns2="2c463f16-4bca-4c05-a2f4-d7b97052a0dd" targetNamespace="http://schemas.microsoft.com/office/2006/metadata/properties" ma:root="true" ma:fieldsID="726eebf9ea7d206ef14346449a6170ff" ns2:_="">
    <xsd:import namespace="2c463f16-4bca-4c05-a2f4-d7b97052a0dd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463f16-4bca-4c05-a2f4-d7b97052a0d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.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48C967E-67EE-4457-BDF5-A5676CE9027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DD7923E-0267-44CE-80AB-E032EA3CE0DC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2c463f16-4bca-4c05-a2f4-d7b97052a0dd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BBCD8A0-3E0B-4279-AF68-1F51B264C0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463f16-4bca-4c05-a2f4-d7b97052a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Instructions</vt:lpstr>
      <vt:lpstr>Treatment Area 1</vt:lpstr>
      <vt:lpstr>Lookup</vt:lpstr>
      <vt:lpstr>'Treatment Area 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Nelson Region</dc:creator>
  <cp:lastModifiedBy>McMahon, Kelly Marie FOR:EX</cp:lastModifiedBy>
  <cp:lastPrinted>2021-10-13T16:48:00Z</cp:lastPrinted>
  <dcterms:created xsi:type="dcterms:W3CDTF">1998-09-02T18:05:26Z</dcterms:created>
  <dcterms:modified xsi:type="dcterms:W3CDTF">2025-12-23T21:47:41Z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ContentTypeId">
    <vt:lpwstr>0x010100B793DFAAF5155D4686C90B968DF6510E</vt:lpwstr>
  </property>
  <property fmtid="{D5CDD505-2E9C-101B-9397-08002B2CF9AE}" pid="4" name="Order">
    <vt:r8>17400</vt:r8>
  </property>
  <property fmtid="{D5CDD505-2E9C-101B-9397-08002B2CF9AE}" pid="5" name="xd_ProgID">
    <vt:lpwstr/>
  </property>
  <property fmtid="{D5CDD505-2E9C-101B-9397-08002B2CF9AE}" pid="6" name="TemplateUrl">
    <vt:lpwstr/>
  </property>
</Properties>
</file>