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https://bcgov.sharepoint.com/teams/00584/Shared Documents/ProgramDev/2026 Program Docs/EP/Final Clean Copies/"/>
    </mc:Choice>
  </mc:AlternateContent>
  <xr:revisionPtr revIDLastSave="309" documentId="120_S{AC7B341C-CC40-58BB-B8D3-3FD91D8DF0DA}" xr6:coauthVersionLast="47" xr6:coauthVersionMax="47" xr10:uidLastSave="{D34B26E4-6037-4171-8DF9-A9E00BFB12D9}"/>
  <bookViews>
    <workbookView minimized="1" xWindow="-24960" yWindow="3165" windowWidth="18150" windowHeight="10650" tabRatio="851" activeTab="5" xr2:uid="{780AFEC2-355F-4249-9C9F-DC39844C55AB}"/>
  </bookViews>
  <sheets>
    <sheet name="EP.0-Summary" sheetId="1" r:id="rId1"/>
    <sheet name="EP.1a-Process" sheetId="9" r:id="rId2"/>
    <sheet name="EP.1b-Baseline" sheetId="3" r:id="rId3"/>
    <sheet name="EP.1c-Project" sheetId="4" r:id="rId4"/>
    <sheet name="EP.1d-GHG Summary" sheetId="11" r:id="rId5"/>
    <sheet name="EP.2a-Expense Description" sheetId="6" r:id="rId6"/>
    <sheet name="EP.2b-Project Budget" sheetId="5" r:id="rId7"/>
    <sheet name="EP.2c-Payback" sheetId="8" r:id="rId8"/>
    <sheet name="EP.3a-Risk Assessment" sheetId="12" r:id="rId9"/>
    <sheet name="EP.3b-Risk Matrix" sheetId="13" r:id="rId10"/>
    <sheet name="EP.4-Reference" sheetId="15" r:id="rId11"/>
  </sheets>
  <definedNames>
    <definedName name="Associated">'EP.1d-GHG Summary'!$D$49:$D$56</definedName>
    <definedName name="Attributable">'EP.1d-GHG Summary'!$C$49:$C$56</definedName>
    <definedName name="FundingRequest">'EP.2b-Project Budget'!$D$41</definedName>
    <definedName name="L_diesel_tCO2e">#REF!</definedName>
    <definedName name="L_propane_tCO2e">#REF!</definedName>
    <definedName name="Select">'EP.1d-GHG Summary'!$B$49:$B$56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9" i="1" l="1" a="1"/>
  <c r="C9" i="1" s="1"/>
  <c r="C8" i="1" a="1"/>
  <c r="C8" i="1" s="1"/>
  <c r="F21" i="6"/>
  <c r="G21" i="6"/>
  <c r="G18" i="15" l="1"/>
  <c r="G19" i="15"/>
  <c r="G20" i="15"/>
  <c r="G21" i="15"/>
  <c r="D39" i="11"/>
  <c r="O19" i="8" l="1"/>
  <c r="P19" i="8"/>
  <c r="Q19" i="8"/>
  <c r="E27" i="11"/>
  <c r="C6" i="1" l="1"/>
  <c r="C40" i="8" l="1"/>
  <c r="Q34" i="8"/>
  <c r="P34" i="8"/>
  <c r="O34" i="8"/>
  <c r="N34" i="8"/>
  <c r="M34" i="8"/>
  <c r="L34" i="8"/>
  <c r="K34" i="8"/>
  <c r="J34" i="8"/>
  <c r="I34" i="8"/>
  <c r="H34" i="8"/>
  <c r="G34" i="8"/>
  <c r="F34" i="8"/>
  <c r="E34" i="8"/>
  <c r="D34" i="8"/>
  <c r="C34" i="8"/>
  <c r="Q26" i="8" l="1"/>
  <c r="P26" i="8"/>
  <c r="O26" i="8"/>
  <c r="N26" i="8"/>
  <c r="M26" i="8"/>
  <c r="L26" i="8"/>
  <c r="K26" i="8"/>
  <c r="J26" i="8"/>
  <c r="I26" i="8"/>
  <c r="H26" i="8"/>
  <c r="G26" i="8"/>
  <c r="F26" i="8"/>
  <c r="E26" i="8"/>
  <c r="D26" i="8"/>
  <c r="C26" i="8"/>
  <c r="W32" i="5" l="1" a="1"/>
  <c r="W32" i="5" s="1"/>
  <c r="S32" i="5" a="1"/>
  <c r="S32" i="5" s="1"/>
  <c r="X31" i="5" a="1"/>
  <c r="X31" i="5" s="1"/>
  <c r="T31" i="5" a="1"/>
  <c r="T31" i="5" s="1"/>
  <c r="P31" i="5" a="1"/>
  <c r="P31" i="5" s="1"/>
  <c r="L31" i="5" a="1"/>
  <c r="L31" i="5" s="1"/>
  <c r="H30" i="5" a="1"/>
  <c r="H30" i="5" s="1"/>
  <c r="V62" i="5" a="1"/>
  <c r="V62" i="5" s="1"/>
  <c r="P63" i="5" a="1"/>
  <c r="P63" i="5" s="1"/>
  <c r="S60" i="5" a="1"/>
  <c r="S60" i="5" s="1"/>
  <c r="M58" i="5" a="1"/>
  <c r="M58" i="5" s="1"/>
  <c r="P55" i="5" a="1"/>
  <c r="P55" i="5" s="1"/>
  <c r="O31" i="5" a="1"/>
  <c r="O31" i="5" s="1"/>
  <c r="R31" i="5" s="1" a="1"/>
  <c r="R31" i="5" s="1"/>
  <c r="J63" i="5" s="1"/>
  <c r="K31" i="5" a="1"/>
  <c r="K31" i="5" s="1"/>
  <c r="H27" i="5" a="1"/>
  <c r="H27" i="5" s="1"/>
  <c r="T54" i="5" a="1"/>
  <c r="T54" i="5" s="1"/>
  <c r="S54" i="5" a="1"/>
  <c r="S54" i="5" s="1"/>
  <c r="R54" i="5" a="1"/>
  <c r="R54" i="5" s="1"/>
  <c r="W31" i="5" a="1"/>
  <c r="W31" i="5" s="1"/>
  <c r="S31" i="5" a="1"/>
  <c r="S31" i="5" s="1"/>
  <c r="V31" i="5" s="1" a="1"/>
  <c r="V31" i="5" s="1"/>
  <c r="X30" i="5" a="1"/>
  <c r="X30" i="5" s="1"/>
  <c r="T30" i="5" a="1"/>
  <c r="T30" i="5" s="1"/>
  <c r="P30" i="5" a="1"/>
  <c r="P30" i="5" s="1"/>
  <c r="V59" i="5" a="1"/>
  <c r="V59" i="5" s="1"/>
  <c r="U62" i="5" a="1"/>
  <c r="U62" i="5" s="1"/>
  <c r="K29" i="5" a="1"/>
  <c r="K29" i="5" s="1"/>
  <c r="T53" i="5" a="1"/>
  <c r="T53" i="5" s="1"/>
  <c r="W30" i="5" a="1"/>
  <c r="W30" i="5" s="1"/>
  <c r="S30" i="5" a="1"/>
  <c r="S30" i="5" s="1"/>
  <c r="O30" i="5" a="1"/>
  <c r="O30" i="5" s="1"/>
  <c r="Q30" i="5" s="1" a="1"/>
  <c r="Q30" i="5" s="1"/>
  <c r="K30" i="5" a="1"/>
  <c r="K30" i="5" s="1"/>
  <c r="S57" i="5" a="1"/>
  <c r="S57" i="5" s="1"/>
  <c r="R57" i="5" a="1"/>
  <c r="R57" i="5" s="1"/>
  <c r="H25" i="5" a="1"/>
  <c r="H25" i="5" s="1"/>
  <c r="V55" i="5" a="1"/>
  <c r="V55" i="5" s="1"/>
  <c r="X29" i="5" a="1"/>
  <c r="X29" i="5" s="1"/>
  <c r="T29" i="5" a="1"/>
  <c r="T29" i="5" s="1"/>
  <c r="W29" i="5" a="1"/>
  <c r="W29" i="5" s="1"/>
  <c r="S29" i="5" a="1"/>
  <c r="S29" i="5" s="1"/>
  <c r="X28" i="5" a="1"/>
  <c r="X28" i="5" s="1"/>
  <c r="T28" i="5" a="1"/>
  <c r="T28" i="5" s="1"/>
  <c r="W28" i="5" a="1"/>
  <c r="W28" i="5" s="1"/>
  <c r="S28" i="5" a="1"/>
  <c r="S28" i="5" s="1"/>
  <c r="O28" i="5" a="1"/>
  <c r="O28" i="5" s="1"/>
  <c r="K28" i="5" a="1"/>
  <c r="K28" i="5" s="1"/>
  <c r="X27" i="5" a="1"/>
  <c r="X27" i="5" s="1"/>
  <c r="T27" i="5" a="1"/>
  <c r="T27" i="5" s="1"/>
  <c r="P27" i="5" a="1"/>
  <c r="P27" i="5" s="1"/>
  <c r="L27" i="5" a="1"/>
  <c r="L27" i="5" s="1"/>
  <c r="H22" i="5" a="1"/>
  <c r="H22" i="5" s="1"/>
  <c r="V54" i="5" a="1"/>
  <c r="V54" i="5" s="1"/>
  <c r="Q62" i="5" a="1"/>
  <c r="Q62" i="5" s="1"/>
  <c r="T59" i="5" a="1"/>
  <c r="T59" i="5" s="1"/>
  <c r="N57" i="5" a="1"/>
  <c r="N57" i="5" s="1"/>
  <c r="Q54" i="5" a="1"/>
  <c r="Q54" i="5" s="1"/>
  <c r="H21" i="5" a="1"/>
  <c r="H21" i="5" s="1"/>
  <c r="V53" i="5" a="1"/>
  <c r="V53" i="5" s="1"/>
  <c r="S59" i="5" a="1"/>
  <c r="S59" i="5" s="1"/>
  <c r="P54" i="5" a="1"/>
  <c r="P54" i="5" s="1"/>
  <c r="R59" i="5" a="1"/>
  <c r="R59" i="5" s="1"/>
  <c r="O54" i="5" a="1"/>
  <c r="O54" i="5" s="1"/>
  <c r="M62" i="5" a="1"/>
  <c r="M62" i="5" s="1"/>
  <c r="S56" i="5" a="1"/>
  <c r="S56" i="5" s="1"/>
  <c r="U61" i="5" a="1"/>
  <c r="U61" i="5" s="1"/>
  <c r="U53" i="5" a="1"/>
  <c r="U53" i="5" s="1"/>
  <c r="Q56" i="5" a="1"/>
  <c r="Q56" i="5" s="1"/>
  <c r="W27" i="5" a="1"/>
  <c r="W27" i="5" s="1"/>
  <c r="S27" i="5" a="1"/>
  <c r="S27" i="5" s="1"/>
  <c r="O27" i="5" a="1"/>
  <c r="O27" i="5" s="1"/>
  <c r="K27" i="5" a="1"/>
  <c r="K27" i="5" s="1"/>
  <c r="P62" i="5" a="1"/>
  <c r="P62" i="5" s="1"/>
  <c r="M57" i="5" a="1"/>
  <c r="M57" i="5" s="1"/>
  <c r="G21" i="5" a="1"/>
  <c r="G21" i="5" s="1"/>
  <c r="G29" i="5" a="1"/>
  <c r="G29" i="5" s="1"/>
  <c r="X26" i="5" a="1"/>
  <c r="X26" i="5" s="1"/>
  <c r="T26" i="5" a="1"/>
  <c r="T26" i="5" s="1"/>
  <c r="P26" i="5" a="1"/>
  <c r="P26" i="5" s="1"/>
  <c r="L26" i="5" a="1"/>
  <c r="L26" i="5" s="1"/>
  <c r="O62" i="5" a="1"/>
  <c r="O62" i="5" s="1"/>
  <c r="U56" i="5" a="1"/>
  <c r="U56" i="5" s="1"/>
  <c r="G32" i="5" a="1"/>
  <c r="G32" i="5" s="1"/>
  <c r="T61" i="5" a="1"/>
  <c r="T61" i="5" s="1"/>
  <c r="W26" i="5" a="1"/>
  <c r="W26" i="5" s="1"/>
  <c r="S26" i="5" a="1"/>
  <c r="S26" i="5" s="1"/>
  <c r="O26" i="5" a="1"/>
  <c r="O26" i="5" s="1"/>
  <c r="K26" i="5" a="1"/>
  <c r="K26" i="5" s="1"/>
  <c r="G31" i="5" a="1"/>
  <c r="G31" i="5" s="1"/>
  <c r="N62" i="5" a="1"/>
  <c r="N62" i="5" s="1"/>
  <c r="Q59" i="5" a="1"/>
  <c r="Q59" i="5" s="1"/>
  <c r="T56" i="5" a="1"/>
  <c r="T56" i="5" s="1"/>
  <c r="N54" i="5" a="1"/>
  <c r="N54" i="5" s="1"/>
  <c r="P59" i="5" a="1"/>
  <c r="P59" i="5" s="1"/>
  <c r="M54" i="5" a="1"/>
  <c r="M54" i="5" s="1"/>
  <c r="R56" i="5" a="1"/>
  <c r="R56" i="5" s="1"/>
  <c r="X25" i="5" a="1"/>
  <c r="X25" i="5" s="1"/>
  <c r="T25" i="5" a="1"/>
  <c r="T25" i="5" s="1"/>
  <c r="P25" i="5" a="1"/>
  <c r="P25" i="5" s="1"/>
  <c r="L25" i="5" a="1"/>
  <c r="L25" i="5" s="1"/>
  <c r="G30" i="5" a="1"/>
  <c r="G30" i="5" s="1"/>
  <c r="W25" i="5" a="1"/>
  <c r="W25" i="5" s="1"/>
  <c r="S25" i="5" a="1"/>
  <c r="S25" i="5" s="1"/>
  <c r="O25" i="5" a="1"/>
  <c r="O25" i="5" s="1"/>
  <c r="K25" i="5" a="1"/>
  <c r="K25" i="5" s="1"/>
  <c r="O59" i="5" a="1"/>
  <c r="O59" i="5" s="1"/>
  <c r="L24" i="5" a="1"/>
  <c r="L24" i="5" s="1"/>
  <c r="X24" i="5" a="1"/>
  <c r="X24" i="5" s="1"/>
  <c r="T24" i="5" a="1"/>
  <c r="T24" i="5" s="1"/>
  <c r="P24" i="5" a="1"/>
  <c r="P24" i="5" s="1"/>
  <c r="W24" i="5" a="1"/>
  <c r="W24" i="5" s="1"/>
  <c r="S24" i="5" a="1"/>
  <c r="S24" i="5" s="1"/>
  <c r="O24" i="5" a="1"/>
  <c r="O24" i="5" s="1"/>
  <c r="K24" i="5" a="1"/>
  <c r="K24" i="5" s="1"/>
  <c r="G28" i="5" a="1"/>
  <c r="G28" i="5" s="1"/>
  <c r="S61" i="5" a="1"/>
  <c r="S61" i="5" s="1"/>
  <c r="M59" i="5" a="1"/>
  <c r="M59" i="5" s="1"/>
  <c r="P56" i="5" a="1"/>
  <c r="P56" i="5" s="1"/>
  <c r="S53" i="5" a="1"/>
  <c r="S53" i="5" s="1"/>
  <c r="R61" i="5" a="1"/>
  <c r="R61" i="5" s="1"/>
  <c r="R53" i="5" a="1"/>
  <c r="R53" i="5" s="1"/>
  <c r="L30" i="5" a="1"/>
  <c r="L30" i="5" s="1"/>
  <c r="L28" i="5" a="1"/>
  <c r="L28" i="5" s="1"/>
  <c r="X23" i="5" a="1"/>
  <c r="X23" i="5" s="1"/>
  <c r="T23" i="5" a="1"/>
  <c r="T23" i="5" s="1"/>
  <c r="P23" i="5" a="1"/>
  <c r="P23" i="5" s="1"/>
  <c r="L23" i="5" a="1"/>
  <c r="L23" i="5" s="1"/>
  <c r="G27" i="5" a="1"/>
  <c r="G27" i="5" s="1"/>
  <c r="U58" i="5" a="1"/>
  <c r="U58" i="5" s="1"/>
  <c r="O56" i="5" a="1"/>
  <c r="O56" i="5" s="1"/>
  <c r="R60" i="5" a="1"/>
  <c r="R60" i="5" s="1"/>
  <c r="Q60" i="5" a="1"/>
  <c r="Q60" i="5" s="1"/>
  <c r="P29" i="5" a="1"/>
  <c r="P29" i="5" s="1"/>
  <c r="M60" i="5" a="1"/>
  <c r="M60" i="5" s="1"/>
  <c r="U59" i="5" a="1"/>
  <c r="U59" i="5" s="1"/>
  <c r="W23" i="5" a="1"/>
  <c r="W23" i="5" s="1"/>
  <c r="S23" i="5" a="1"/>
  <c r="S23" i="5" s="1"/>
  <c r="O23" i="5" a="1"/>
  <c r="O23" i="5" s="1"/>
  <c r="K23" i="5" a="1"/>
  <c r="K23" i="5" s="1"/>
  <c r="G26" i="5" a="1"/>
  <c r="G26" i="5" s="1"/>
  <c r="Q61" i="5" a="1"/>
  <c r="Q61" i="5" s="1"/>
  <c r="T58" i="5" a="1"/>
  <c r="T58" i="5" s="1"/>
  <c r="N56" i="5" a="1"/>
  <c r="N56" i="5" s="1"/>
  <c r="Q53" i="5" a="1"/>
  <c r="Q53" i="5" s="1"/>
  <c r="Q63" i="5" a="1"/>
  <c r="Q63" i="5" s="1"/>
  <c r="Q55" i="5" a="1"/>
  <c r="Q55" i="5" s="1"/>
  <c r="V61" i="5" a="1"/>
  <c r="V61" i="5" s="1"/>
  <c r="U57" i="5" a="1"/>
  <c r="U57" i="5" s="1"/>
  <c r="T57" i="5" a="1"/>
  <c r="T57" i="5" s="1"/>
  <c r="L29" i="5" a="1"/>
  <c r="L29" i="5" s="1"/>
  <c r="P57" i="5" a="1"/>
  <c r="P57" i="5" s="1"/>
  <c r="R62" i="5" a="1"/>
  <c r="R62" i="5" s="1"/>
  <c r="X22" i="5" a="1"/>
  <c r="X22" i="5" s="1"/>
  <c r="T22" i="5" a="1"/>
  <c r="T22" i="5" s="1"/>
  <c r="P22" i="5" a="1"/>
  <c r="P22" i="5" s="1"/>
  <c r="L22" i="5" a="1"/>
  <c r="L22" i="5" s="1"/>
  <c r="G25" i="5" a="1"/>
  <c r="G25" i="5" s="1"/>
  <c r="P61" i="5" a="1"/>
  <c r="P61" i="5" s="1"/>
  <c r="S58" i="5" a="1"/>
  <c r="S58" i="5" s="1"/>
  <c r="M56" i="5" a="1"/>
  <c r="M56" i="5" s="1"/>
  <c r="P53" i="5" a="1"/>
  <c r="P53" i="5" s="1"/>
  <c r="U63" i="5" a="1"/>
  <c r="U63" i="5" s="1"/>
  <c r="O61" i="5" a="1"/>
  <c r="O61" i="5" s="1"/>
  <c r="U55" i="5" a="1"/>
  <c r="U55" i="5" s="1"/>
  <c r="N53" i="5" a="1"/>
  <c r="N53" i="5" s="1"/>
  <c r="P58" i="5" a="1"/>
  <c r="P58" i="5" s="1"/>
  <c r="H32" i="5" a="1"/>
  <c r="H32" i="5" s="1"/>
  <c r="T60" i="5" a="1"/>
  <c r="T60" i="5" s="1"/>
  <c r="H29" i="5" a="1"/>
  <c r="H29" i="5" s="1"/>
  <c r="H26" i="5" a="1"/>
  <c r="H26" i="5" s="1"/>
  <c r="V56" i="5" a="1"/>
  <c r="V56" i="5" s="1"/>
  <c r="H23" i="5" a="1"/>
  <c r="H23" i="5" s="1"/>
  <c r="W22" i="5" a="1"/>
  <c r="W22" i="5" s="1"/>
  <c r="S22" i="5" a="1"/>
  <c r="S22" i="5" s="1"/>
  <c r="O22" i="5" a="1"/>
  <c r="O22" i="5" s="1"/>
  <c r="K22" i="5" a="1"/>
  <c r="K22" i="5" s="1"/>
  <c r="G24" i="5" a="1"/>
  <c r="G24" i="5" s="1"/>
  <c r="R58" i="5" a="1"/>
  <c r="R58" i="5" s="1"/>
  <c r="O53" i="5" a="1"/>
  <c r="O53" i="5" s="1"/>
  <c r="M61" i="5" a="1"/>
  <c r="M61" i="5" s="1"/>
  <c r="M53" i="5" a="1"/>
  <c r="M53" i="5" s="1"/>
  <c r="R63" i="5" a="1"/>
  <c r="R63" i="5" s="1"/>
  <c r="R55" i="5" a="1"/>
  <c r="R55" i="5" s="1"/>
  <c r="H31" i="5" a="1"/>
  <c r="H31" i="5" s="1"/>
  <c r="O55" i="5" a="1"/>
  <c r="O55" i="5" s="1"/>
  <c r="N55" i="5" a="1"/>
  <c r="N55" i="5" s="1"/>
  <c r="M55" i="5" a="1"/>
  <c r="M55" i="5" s="1"/>
  <c r="O60" i="5" a="1"/>
  <c r="O60" i="5" s="1"/>
  <c r="V57" i="5" a="1"/>
  <c r="V57" i="5" s="1"/>
  <c r="Q57" i="5" a="1"/>
  <c r="Q57" i="5" s="1"/>
  <c r="S62" i="5" a="1"/>
  <c r="S62" i="5" s="1"/>
  <c r="O57" i="5" a="1"/>
  <c r="O57" i="5" s="1"/>
  <c r="X21" i="5" a="1"/>
  <c r="X21" i="5" s="1"/>
  <c r="T21" i="5" a="1"/>
  <c r="T21" i="5" s="1"/>
  <c r="P21" i="5" a="1"/>
  <c r="P21" i="5" s="1"/>
  <c r="L21" i="5" a="1"/>
  <c r="L21" i="5" s="1"/>
  <c r="G23" i="5" a="1"/>
  <c r="G23" i="5" s="1"/>
  <c r="T63" i="5" a="1"/>
  <c r="T63" i="5" s="1"/>
  <c r="N61" i="5" a="1"/>
  <c r="N61" i="5" s="1"/>
  <c r="Q58" i="5" a="1"/>
  <c r="Q58" i="5" s="1"/>
  <c r="T55" i="5" a="1"/>
  <c r="T55" i="5" s="1"/>
  <c r="S63" i="5" a="1"/>
  <c r="S63" i="5" s="1"/>
  <c r="S55" i="5" a="1"/>
  <c r="S55" i="5" s="1"/>
  <c r="O58" i="5" a="1"/>
  <c r="O58" i="5" s="1"/>
  <c r="O32" i="5" a="1"/>
  <c r="O32" i="5" s="1"/>
  <c r="N63" i="5" a="1"/>
  <c r="N63" i="5" s="1"/>
  <c r="M63" i="5" a="1"/>
  <c r="M63" i="5" s="1"/>
  <c r="V58" i="5" a="1"/>
  <c r="V58" i="5" s="1"/>
  <c r="O29" i="5" a="1"/>
  <c r="O29" i="5" s="1"/>
  <c r="N59" i="5" a="1"/>
  <c r="N59" i="5" s="1"/>
  <c r="W21" i="5" a="1"/>
  <c r="W21" i="5" s="1"/>
  <c r="S21" i="5" a="1"/>
  <c r="S21" i="5" s="1"/>
  <c r="O21" i="5" a="1"/>
  <c r="O21" i="5" s="1"/>
  <c r="K21" i="5" a="1"/>
  <c r="K21" i="5" s="1"/>
  <c r="G22" i="5" a="1"/>
  <c r="G22" i="5" s="1"/>
  <c r="V63" i="5" a="1"/>
  <c r="V63" i="5" s="1"/>
  <c r="N58" i="5" a="1"/>
  <c r="N58" i="5" s="1"/>
  <c r="O63" i="5" a="1"/>
  <c r="O63" i="5" s="1"/>
  <c r="V60" i="5" a="1"/>
  <c r="V60" i="5" s="1"/>
  <c r="P60" i="5" a="1"/>
  <c r="P60" i="5" s="1"/>
  <c r="U54" i="5" a="1"/>
  <c r="U54" i="5" s="1"/>
  <c r="N60" i="5" a="1"/>
  <c r="N60" i="5" s="1"/>
  <c r="H24" i="5" a="1"/>
  <c r="H24" i="5" s="1"/>
  <c r="X32" i="5" a="1"/>
  <c r="X32" i="5" s="1"/>
  <c r="Z32" i="5" s="1" a="1"/>
  <c r="Z32" i="5" s="1"/>
  <c r="L64" i="5" s="1"/>
  <c r="T32" i="5" a="1"/>
  <c r="T32" i="5" s="1"/>
  <c r="V32" i="5" s="1" a="1"/>
  <c r="V32" i="5" s="1"/>
  <c r="P32" i="5" a="1"/>
  <c r="P32" i="5" s="1"/>
  <c r="L32" i="5" a="1"/>
  <c r="L32" i="5" s="1"/>
  <c r="U60" i="5" a="1"/>
  <c r="U60" i="5" s="1"/>
  <c r="K32" i="5" a="1"/>
  <c r="K32" i="5" s="1"/>
  <c r="H28" i="5" a="1"/>
  <c r="H28" i="5" s="1"/>
  <c r="T62" i="5" a="1"/>
  <c r="T62" i="5" s="1"/>
  <c r="P28" i="5" a="1"/>
  <c r="P28" i="5" s="1"/>
  <c r="Z28" i="5" a="1"/>
  <c r="Z28" i="5" s="1"/>
  <c r="B64" i="5"/>
  <c r="Q64" i="5" s="1" a="1"/>
  <c r="Q64" i="5" s="1"/>
  <c r="I25" i="5" l="1" a="1"/>
  <c r="I25" i="5" s="1"/>
  <c r="M31" i="5" a="1"/>
  <c r="M31" i="5" s="1"/>
  <c r="D63" i="5" s="1"/>
  <c r="U29" i="5" a="1"/>
  <c r="U29" i="5" s="1"/>
  <c r="F61" i="5" s="1"/>
  <c r="I22" i="5" a="1"/>
  <c r="I22" i="5" s="1"/>
  <c r="C54" i="5" s="1"/>
  <c r="N31" i="5" a="1"/>
  <c r="N31" i="5" s="1"/>
  <c r="I63" i="5" s="1"/>
  <c r="Y28" i="5" a="1"/>
  <c r="Y28" i="5" s="1"/>
  <c r="G60" i="5" s="1"/>
  <c r="Z30" i="5" a="1"/>
  <c r="Z30" i="5" s="1"/>
  <c r="L62" i="5" s="1"/>
  <c r="V28" i="5" a="1"/>
  <c r="V28" i="5" s="1"/>
  <c r="K60" i="5" s="1"/>
  <c r="Y31" i="5" a="1"/>
  <c r="Y31" i="5" s="1"/>
  <c r="G63" i="5" s="1"/>
  <c r="U24" i="5" a="1"/>
  <c r="U24" i="5" s="1"/>
  <c r="F56" i="5" s="1"/>
  <c r="I32" i="5" a="1"/>
  <c r="I32" i="5" s="1"/>
  <c r="C64" i="5" s="1"/>
  <c r="I21" i="5" a="1"/>
  <c r="I21" i="5" s="1"/>
  <c r="C53" i="5" s="1"/>
  <c r="J27" i="5" a="1"/>
  <c r="J27" i="5" s="1"/>
  <c r="H59" i="5" s="1"/>
  <c r="J30" i="5" a="1"/>
  <c r="J30" i="5" s="1"/>
  <c r="H62" i="5" s="1"/>
  <c r="Y24" i="5" a="1"/>
  <c r="Y24" i="5" s="1"/>
  <c r="G56" i="5" s="1"/>
  <c r="J29" i="5" a="1"/>
  <c r="J29" i="5" s="1"/>
  <c r="H61" i="5" s="1"/>
  <c r="R30" i="5" a="1"/>
  <c r="R30" i="5" s="1"/>
  <c r="J62" i="5" s="1"/>
  <c r="M26" i="5" a="1"/>
  <c r="M26" i="5" s="1"/>
  <c r="D58" i="5" s="1"/>
  <c r="V29" i="5" a="1"/>
  <c r="V29" i="5" s="1"/>
  <c r="K61" i="5" s="1"/>
  <c r="Z29" i="5" a="1"/>
  <c r="Z29" i="5" s="1"/>
  <c r="L61" i="5" s="1"/>
  <c r="U28" i="5" a="1"/>
  <c r="U28" i="5" s="1"/>
  <c r="F60" i="5" s="1"/>
  <c r="M24" i="5" a="1"/>
  <c r="M24" i="5" s="1"/>
  <c r="D56" i="5" s="1"/>
  <c r="U27" i="5" a="1"/>
  <c r="U27" i="5" s="1"/>
  <c r="F59" i="5" s="1"/>
  <c r="M29" i="5" a="1"/>
  <c r="M29" i="5" s="1"/>
  <c r="D61" i="5" s="1"/>
  <c r="Z21" i="5" a="1"/>
  <c r="Z21" i="5" s="1"/>
  <c r="L53" i="5" s="1"/>
  <c r="V25" i="5" a="1"/>
  <c r="V25" i="5" s="1"/>
  <c r="K57" i="5" s="1"/>
  <c r="Q23" i="5" a="1"/>
  <c r="Q23" i="5" s="1"/>
  <c r="E55" i="5" s="1"/>
  <c r="N30" i="5" a="1"/>
  <c r="N30" i="5" s="1"/>
  <c r="I62" i="5" s="1"/>
  <c r="V24" i="5" a="1"/>
  <c r="V24" i="5" s="1"/>
  <c r="K56" i="5" s="1"/>
  <c r="M27" i="5" a="1"/>
  <c r="M27" i="5" s="1"/>
  <c r="D59" i="5" s="1"/>
  <c r="N26" i="5" a="1"/>
  <c r="N26" i="5" s="1"/>
  <c r="I58" i="5" s="1"/>
  <c r="I27" i="5" a="1"/>
  <c r="I27" i="5" s="1"/>
  <c r="C59" i="5" s="1"/>
  <c r="Y27" i="5" a="1"/>
  <c r="Y27" i="5" s="1"/>
  <c r="G59" i="5" s="1"/>
  <c r="U30" i="5" a="1"/>
  <c r="U30" i="5" s="1"/>
  <c r="F62" i="5" s="1"/>
  <c r="Q27" i="5" a="1"/>
  <c r="Q27" i="5" s="1"/>
  <c r="E59" i="5" s="1"/>
  <c r="V27" i="5" a="1"/>
  <c r="V27" i="5" s="1"/>
  <c r="K59" i="5" s="1"/>
  <c r="U23" i="5" a="1"/>
  <c r="U23" i="5" s="1"/>
  <c r="F55" i="5" s="1"/>
  <c r="Q22" i="5" a="1"/>
  <c r="Q22" i="5" s="1"/>
  <c r="E54" i="5" s="1"/>
  <c r="Q26" i="5" a="1"/>
  <c r="Q26" i="5" s="1"/>
  <c r="E58" i="5" s="1"/>
  <c r="Y25" i="5" a="1"/>
  <c r="Y25" i="5" s="1"/>
  <c r="G57" i="5" s="1"/>
  <c r="I30" i="5" a="1"/>
  <c r="I30" i="5" s="1"/>
  <c r="C62" i="5" s="1"/>
  <c r="M30" i="5" a="1"/>
  <c r="M30" i="5" s="1"/>
  <c r="D62" i="5" s="1"/>
  <c r="Y26" i="5" a="1"/>
  <c r="Y26" i="5" s="1"/>
  <c r="G58" i="5" s="1"/>
  <c r="N24" i="5" a="1"/>
  <c r="N24" i="5" s="1"/>
  <c r="I56" i="5" s="1"/>
  <c r="D29" i="5"/>
  <c r="E30" i="5"/>
  <c r="N27" i="5" a="1"/>
  <c r="N27" i="5" s="1"/>
  <c r="I59" i="5" s="1"/>
  <c r="R27" i="5" a="1"/>
  <c r="R27" i="5" s="1"/>
  <c r="J59" i="5" s="1"/>
  <c r="Y30" i="5" a="1"/>
  <c r="Y30" i="5" s="1"/>
  <c r="G62" i="5" s="1"/>
  <c r="N28" i="5" a="1"/>
  <c r="N28" i="5" s="1"/>
  <c r="I60" i="5" s="1"/>
  <c r="Z27" i="5" a="1"/>
  <c r="Z27" i="5" s="1"/>
  <c r="L59" i="5" s="1"/>
  <c r="M28" i="5" a="1"/>
  <c r="M28" i="5" s="1"/>
  <c r="D60" i="5" s="1"/>
  <c r="V26" i="5" a="1"/>
  <c r="V26" i="5" s="1"/>
  <c r="K58" i="5" s="1"/>
  <c r="Y29" i="5" a="1"/>
  <c r="Y29" i="5" s="1"/>
  <c r="G61" i="5" s="1"/>
  <c r="J21" i="5" a="1"/>
  <c r="J21" i="5" s="1"/>
  <c r="H53" i="5" s="1"/>
  <c r="I24" i="5" a="1"/>
  <c r="I24" i="5" s="1"/>
  <c r="C56" i="5" s="1"/>
  <c r="M25" i="5" a="1"/>
  <c r="M25" i="5" s="1"/>
  <c r="D57" i="5" s="1"/>
  <c r="E24" i="5"/>
  <c r="J25" i="5" a="1"/>
  <c r="J25" i="5" s="1"/>
  <c r="H57" i="5" s="1"/>
  <c r="U31" i="5" a="1"/>
  <c r="U31" i="5" s="1"/>
  <c r="F63" i="5" s="1"/>
  <c r="I28" i="5" a="1"/>
  <c r="I28" i="5" s="1"/>
  <c r="C60" i="5" s="1"/>
  <c r="Z22" i="5" a="1"/>
  <c r="Z22" i="5" s="1"/>
  <c r="L54" i="5" s="1"/>
  <c r="I31" i="5" a="1"/>
  <c r="I31" i="5" s="1"/>
  <c r="C63" i="5" s="1"/>
  <c r="Y32" i="5" a="1"/>
  <c r="Y32" i="5" s="1"/>
  <c r="G64" i="5" s="1"/>
  <c r="R23" i="5" a="1"/>
  <c r="R23" i="5" s="1"/>
  <c r="J55" i="5" s="1"/>
  <c r="J31" i="5" a="1"/>
  <c r="J31" i="5" s="1"/>
  <c r="H63" i="5" s="1"/>
  <c r="R24" i="5" a="1"/>
  <c r="R24" i="5" s="1"/>
  <c r="J56" i="5" s="1"/>
  <c r="P64" i="5" a="1"/>
  <c r="P64" i="5" s="1"/>
  <c r="P65" i="5" s="1"/>
  <c r="M64" i="5" a="1"/>
  <c r="M64" i="5" s="1"/>
  <c r="M65" i="5" s="1"/>
  <c r="D28" i="5"/>
  <c r="V64" i="5" a="1"/>
  <c r="V64" i="5" s="1"/>
  <c r="V65" i="5" s="1"/>
  <c r="E22" i="5"/>
  <c r="T64" i="5" a="1"/>
  <c r="T64" i="5" s="1"/>
  <c r="T65" i="5" s="1"/>
  <c r="N29" i="5" a="1"/>
  <c r="N29" i="5" s="1"/>
  <c r="I61" i="5" s="1"/>
  <c r="R22" i="5" a="1"/>
  <c r="R22" i="5" s="1"/>
  <c r="J54" i="5" s="1"/>
  <c r="U64" i="5" a="1"/>
  <c r="U64" i="5" s="1"/>
  <c r="U65" i="5" s="1"/>
  <c r="S64" i="5" a="1"/>
  <c r="S64" i="5" s="1"/>
  <c r="S65" i="5" s="1"/>
  <c r="N25" i="5" a="1"/>
  <c r="N25" i="5" s="1"/>
  <c r="I57" i="5" s="1"/>
  <c r="O64" i="5" a="1"/>
  <c r="O64" i="5" s="1"/>
  <c r="O65" i="5" s="1"/>
  <c r="R64" i="5" a="1"/>
  <c r="R64" i="5" s="1"/>
  <c r="R65" i="5" s="1"/>
  <c r="N64" i="5" a="1"/>
  <c r="N64" i="5" s="1"/>
  <c r="N65" i="5" s="1"/>
  <c r="R28" i="5" a="1"/>
  <c r="R28" i="5" s="1"/>
  <c r="J60" i="5" s="1"/>
  <c r="R29" i="5" a="1"/>
  <c r="R29" i="5" s="1"/>
  <c r="J61" i="5" s="1"/>
  <c r="Z24" i="5" a="1"/>
  <c r="Z24" i="5" s="1"/>
  <c r="L56" i="5" s="1"/>
  <c r="D27" i="5"/>
  <c r="J24" i="5" a="1"/>
  <c r="J24" i="5" s="1"/>
  <c r="H56" i="5" s="1"/>
  <c r="Z25" i="5" a="1"/>
  <c r="Z25" i="5" s="1"/>
  <c r="L57" i="5" s="1"/>
  <c r="U26" i="5" a="1"/>
  <c r="U26" i="5" s="1"/>
  <c r="F58" i="5" s="1"/>
  <c r="J22" i="5" a="1"/>
  <c r="J22" i="5" s="1"/>
  <c r="H54" i="5" s="1"/>
  <c r="S34" i="5"/>
  <c r="F13" i="8" s="1"/>
  <c r="M23" i="5" a="1"/>
  <c r="M23" i="5" s="1"/>
  <c r="D55" i="5" s="1"/>
  <c r="N32" i="5" a="1"/>
  <c r="N32" i="5" s="1"/>
  <c r="I64" i="5" s="1"/>
  <c r="R26" i="5" a="1"/>
  <c r="R26" i="5" s="1"/>
  <c r="J58" i="5" s="1"/>
  <c r="D30" i="5"/>
  <c r="Q31" i="5" a="1"/>
  <c r="Q31" i="5" s="1"/>
  <c r="E63" i="5" s="1"/>
  <c r="N22" i="5" a="1"/>
  <c r="N22" i="5" s="1"/>
  <c r="I54" i="5" s="1"/>
  <c r="V30" i="5" a="1"/>
  <c r="V30" i="5" s="1"/>
  <c r="K62" i="5" s="1"/>
  <c r="Z23" i="5" a="1"/>
  <c r="Z23" i="5" s="1"/>
  <c r="L55" i="5" s="1"/>
  <c r="Q32" i="5" a="1"/>
  <c r="Q32" i="5" s="1"/>
  <c r="E64" i="5" s="1"/>
  <c r="N23" i="5" a="1"/>
  <c r="N23" i="5" s="1"/>
  <c r="I55" i="5" s="1"/>
  <c r="M21" i="5" a="1"/>
  <c r="M21" i="5" s="1"/>
  <c r="D53" i="5" s="1"/>
  <c r="Q25" i="5" a="1"/>
  <c r="Q25" i="5" s="1"/>
  <c r="E57" i="5" s="1"/>
  <c r="Y21" i="5" a="1"/>
  <c r="Y21" i="5" s="1"/>
  <c r="G53" i="5" s="1"/>
  <c r="Q29" i="5" a="1"/>
  <c r="Q29" i="5" s="1"/>
  <c r="E61" i="5" s="1"/>
  <c r="Q28" i="5" a="1"/>
  <c r="Q28" i="5" s="1"/>
  <c r="E60" i="5" s="1"/>
  <c r="Q24" i="5" a="1"/>
  <c r="Q24" i="5" s="1"/>
  <c r="E56" i="5" s="1"/>
  <c r="I29" i="5" a="1"/>
  <c r="I29" i="5" s="1"/>
  <c r="C61" i="5" s="1"/>
  <c r="E32" i="5"/>
  <c r="M22" i="5" a="1"/>
  <c r="M22" i="5" s="1"/>
  <c r="D54" i="5" s="1"/>
  <c r="K64" i="5"/>
  <c r="I23" i="5" a="1"/>
  <c r="I23" i="5" s="1"/>
  <c r="C55" i="5" s="1"/>
  <c r="J32" i="5" a="1"/>
  <c r="J32" i="5" s="1"/>
  <c r="H64" i="5" s="1"/>
  <c r="V23" i="5" a="1"/>
  <c r="V23" i="5" s="1"/>
  <c r="K55" i="5" s="1"/>
  <c r="U25" i="5" a="1"/>
  <c r="U25" i="5" s="1"/>
  <c r="F57" i="5" s="1"/>
  <c r="U21" i="5" a="1"/>
  <c r="U21" i="5" s="1"/>
  <c r="F53" i="5" s="1"/>
  <c r="Y23" i="5" a="1"/>
  <c r="Y23" i="5" s="1"/>
  <c r="G55" i="5" s="1"/>
  <c r="Q21" i="5" a="1"/>
  <c r="Q21" i="5" s="1"/>
  <c r="E53" i="5" s="1"/>
  <c r="J28" i="5" a="1"/>
  <c r="J28" i="5" s="1"/>
  <c r="H60" i="5" s="1"/>
  <c r="R32" i="5" a="1"/>
  <c r="R32" i="5" s="1"/>
  <c r="J64" i="5" s="1"/>
  <c r="K34" i="5"/>
  <c r="D13" i="8" s="1"/>
  <c r="P34" i="5"/>
  <c r="E14" i="8" s="1"/>
  <c r="V21" i="5" a="1"/>
  <c r="V21" i="5" s="1"/>
  <c r="K53" i="5" s="1"/>
  <c r="D23" i="5"/>
  <c r="J23" i="5" a="1"/>
  <c r="J23" i="5" s="1"/>
  <c r="H55" i="5" s="1"/>
  <c r="Y22" i="5" a="1"/>
  <c r="Y22" i="5" s="1"/>
  <c r="G54" i="5" s="1"/>
  <c r="D22" i="5"/>
  <c r="R25" i="5" a="1"/>
  <c r="R25" i="5" s="1"/>
  <c r="J57" i="5" s="1"/>
  <c r="E26" i="5"/>
  <c r="U32" i="5" a="1"/>
  <c r="U32" i="5" s="1"/>
  <c r="F64" i="5" s="1"/>
  <c r="R21" i="5" a="1"/>
  <c r="R21" i="5" s="1"/>
  <c r="J53" i="5" s="1"/>
  <c r="M32" i="5" a="1"/>
  <c r="M32" i="5" s="1"/>
  <c r="D64" i="5" s="1"/>
  <c r="U22" i="5" a="1"/>
  <c r="U22" i="5" s="1"/>
  <c r="F54" i="5" s="1"/>
  <c r="N21" i="5" a="1"/>
  <c r="N21" i="5" s="1"/>
  <c r="I53" i="5" s="1"/>
  <c r="Z26" i="5" a="1"/>
  <c r="Z26" i="5" s="1"/>
  <c r="L58" i="5" s="1"/>
  <c r="Z31" i="5" a="1"/>
  <c r="Z31" i="5" s="1"/>
  <c r="L63" i="5" s="1"/>
  <c r="J26" i="5" a="1"/>
  <c r="J26" i="5" s="1"/>
  <c r="H58" i="5" s="1"/>
  <c r="I26" i="5" a="1"/>
  <c r="I26" i="5" s="1"/>
  <c r="C58" i="5" s="1"/>
  <c r="V22" i="5" a="1"/>
  <c r="V22" i="5" s="1"/>
  <c r="K54" i="5" s="1"/>
  <c r="Q65" i="5"/>
  <c r="C23" i="5" a="1"/>
  <c r="C23" i="5" s="1"/>
  <c r="C24" i="5" a="1"/>
  <c r="C24" i="5" s="1"/>
  <c r="C26" i="5" a="1"/>
  <c r="C26" i="5" s="1"/>
  <c r="C27" i="5" a="1"/>
  <c r="C27" i="5" s="1"/>
  <c r="C28" i="5" a="1"/>
  <c r="C28" i="5" s="1"/>
  <c r="C29" i="5" a="1"/>
  <c r="C29" i="5" s="1"/>
  <c r="C30" i="5" a="1"/>
  <c r="C30" i="5" s="1"/>
  <c r="C22" i="5" a="1"/>
  <c r="C22" i="5" s="1"/>
  <c r="C21" i="5" a="1"/>
  <c r="C21" i="5" s="1"/>
  <c r="C25" i="5" a="1"/>
  <c r="C25" i="5" s="1"/>
  <c r="C31" i="5" a="1"/>
  <c r="C31" i="5" s="1"/>
  <c r="E25" i="5"/>
  <c r="G34" i="5"/>
  <c r="C13" i="8" s="1"/>
  <c r="D21" i="5"/>
  <c r="E27" i="5"/>
  <c r="T34" i="5"/>
  <c r="F14" i="8" s="1"/>
  <c r="W34" i="5"/>
  <c r="G13" i="8" s="1"/>
  <c r="L34" i="5"/>
  <c r="D14" i="8" s="1"/>
  <c r="O34" i="5"/>
  <c r="E13" i="8" s="1"/>
  <c r="C57" i="5"/>
  <c r="D26" i="5"/>
  <c r="E28" i="5"/>
  <c r="L60" i="5"/>
  <c r="D32" i="5"/>
  <c r="H34" i="5"/>
  <c r="C14" i="8" s="1"/>
  <c r="E21" i="5"/>
  <c r="X34" i="5"/>
  <c r="G14" i="8" s="1"/>
  <c r="D25" i="5"/>
  <c r="E23" i="5"/>
  <c r="D24" i="5"/>
  <c r="D31" i="5"/>
  <c r="E62" i="5"/>
  <c r="E31" i="5"/>
  <c r="E29" i="5"/>
  <c r="K63" i="5"/>
  <c r="C32" i="5" l="1" a="1"/>
  <c r="C32" i="5" s="1"/>
  <c r="D65" i="5"/>
  <c r="D34" i="5"/>
  <c r="D39" i="5" s="1"/>
  <c r="D40" i="5" s="1"/>
  <c r="C65" i="5"/>
  <c r="K65" i="5"/>
  <c r="J65" i="5"/>
  <c r="G65" i="5"/>
  <c r="F65" i="5"/>
  <c r="E65" i="5"/>
  <c r="L65" i="5"/>
  <c r="E34" i="5"/>
  <c r="I65" i="5"/>
  <c r="H65" i="5"/>
  <c r="E68" i="5" l="1"/>
  <c r="C15" i="5"/>
  <c r="C5" i="1"/>
  <c r="E67" i="5"/>
  <c r="D8" i="1" l="1"/>
  <c r="C10" i="1"/>
  <c r="D10" i="1" s="1"/>
  <c r="D9" i="1"/>
  <c r="D6" i="1"/>
  <c r="C7" i="1"/>
  <c r="L36" i="12"/>
  <c r="H36" i="12"/>
  <c r="L31" i="12"/>
  <c r="H31" i="12"/>
  <c r="L25" i="12"/>
  <c r="L26" i="12"/>
  <c r="H25" i="12"/>
  <c r="H26" i="12"/>
  <c r="L18" i="12"/>
  <c r="L19" i="12"/>
  <c r="H18" i="12"/>
  <c r="H19" i="12"/>
  <c r="I20" i="13"/>
  <c r="H20" i="13"/>
  <c r="G20" i="13"/>
  <c r="F20" i="13"/>
  <c r="E20" i="13"/>
  <c r="I19" i="13"/>
  <c r="H19" i="13"/>
  <c r="G19" i="13"/>
  <c r="F19" i="13"/>
  <c r="E19" i="13"/>
  <c r="I18" i="13"/>
  <c r="H18" i="13"/>
  <c r="G18" i="13"/>
  <c r="F18" i="13"/>
  <c r="E18" i="13"/>
  <c r="I17" i="13"/>
  <c r="H17" i="13"/>
  <c r="G17" i="13"/>
  <c r="F17" i="13"/>
  <c r="E17" i="13"/>
  <c r="I16" i="13"/>
  <c r="H16" i="13"/>
  <c r="G16" i="13"/>
  <c r="F16" i="13"/>
  <c r="E16" i="13"/>
  <c r="L42" i="12"/>
  <c r="H42" i="12"/>
  <c r="L41" i="12"/>
  <c r="H41" i="12"/>
  <c r="L40" i="12"/>
  <c r="H40" i="12"/>
  <c r="L39" i="12"/>
  <c r="H39" i="12"/>
  <c r="L38" i="12"/>
  <c r="H38" i="12"/>
  <c r="L37" i="12"/>
  <c r="H37" i="12"/>
  <c r="L35" i="12"/>
  <c r="H35" i="12"/>
  <c r="L34" i="12"/>
  <c r="H34" i="12"/>
  <c r="L33" i="12"/>
  <c r="H33" i="12"/>
  <c r="L32" i="12"/>
  <c r="H32" i="12"/>
  <c r="L30" i="12"/>
  <c r="H30" i="12"/>
  <c r="L29" i="12"/>
  <c r="H29" i="12"/>
  <c r="L28" i="12"/>
  <c r="H28" i="12"/>
  <c r="L27" i="12"/>
  <c r="H27" i="12"/>
  <c r="L24" i="12"/>
  <c r="H24" i="12"/>
  <c r="L23" i="12"/>
  <c r="H23" i="12"/>
  <c r="L22" i="12"/>
  <c r="H22" i="12"/>
  <c r="L21" i="12"/>
  <c r="H21" i="12"/>
  <c r="L20" i="12"/>
  <c r="H20" i="12"/>
  <c r="L17" i="12"/>
  <c r="H17" i="12"/>
  <c r="J31" i="11"/>
  <c r="K31" i="11"/>
  <c r="L31" i="11"/>
  <c r="M31" i="11"/>
  <c r="N31" i="11"/>
  <c r="O31" i="11"/>
  <c r="P31" i="11"/>
  <c r="Q31" i="11"/>
  <c r="R31" i="11"/>
  <c r="S31" i="11"/>
  <c r="I31" i="11"/>
  <c r="J30" i="11"/>
  <c r="K30" i="11"/>
  <c r="L30" i="11"/>
  <c r="M30" i="11"/>
  <c r="N30" i="11"/>
  <c r="O30" i="11"/>
  <c r="P30" i="11"/>
  <c r="Q30" i="11"/>
  <c r="R30" i="11"/>
  <c r="S30" i="11"/>
  <c r="I30" i="11"/>
  <c r="E28" i="11"/>
  <c r="F28" i="11"/>
  <c r="G28" i="11"/>
  <c r="H28" i="11"/>
  <c r="I28" i="11"/>
  <c r="J28" i="11"/>
  <c r="K28" i="11"/>
  <c r="L28" i="11"/>
  <c r="M28" i="11"/>
  <c r="N28" i="11"/>
  <c r="O28" i="11"/>
  <c r="P28" i="11"/>
  <c r="Q28" i="11"/>
  <c r="R28" i="11"/>
  <c r="S28" i="11"/>
  <c r="F27" i="11"/>
  <c r="G27" i="11"/>
  <c r="H27" i="11"/>
  <c r="I27" i="11"/>
  <c r="J27" i="11"/>
  <c r="K27" i="11"/>
  <c r="L27" i="11"/>
  <c r="M27" i="11"/>
  <c r="N27" i="11"/>
  <c r="O27" i="11"/>
  <c r="P27" i="11"/>
  <c r="Q27" i="11"/>
  <c r="R27" i="11"/>
  <c r="S27" i="11"/>
  <c r="D45" i="11"/>
  <c r="D36" i="1" s="1"/>
  <c r="C45" i="11"/>
  <c r="C36" i="1" s="1"/>
  <c r="D42" i="11"/>
  <c r="D35" i="1" s="1"/>
  <c r="C42" i="11"/>
  <c r="C35" i="1" s="1"/>
  <c r="S32" i="11"/>
  <c r="R32" i="11"/>
  <c r="Q32" i="11"/>
  <c r="P32" i="11"/>
  <c r="O32" i="11"/>
  <c r="N32" i="11"/>
  <c r="M32" i="11"/>
  <c r="L32" i="11"/>
  <c r="K32" i="11"/>
  <c r="J32" i="11"/>
  <c r="I32" i="11"/>
  <c r="S29" i="11"/>
  <c r="R29" i="11"/>
  <c r="Q29" i="11"/>
  <c r="P29" i="11"/>
  <c r="O29" i="11"/>
  <c r="N29" i="11"/>
  <c r="M29" i="11"/>
  <c r="L29" i="11"/>
  <c r="K29" i="11"/>
  <c r="J29" i="11"/>
  <c r="I29" i="11"/>
  <c r="H29" i="11"/>
  <c r="G29" i="11"/>
  <c r="G32" i="11" s="1"/>
  <c r="F29" i="11"/>
  <c r="F32" i="11" s="1"/>
  <c r="E29" i="11"/>
  <c r="E32" i="11" s="1"/>
  <c r="T24" i="11"/>
  <c r="T23" i="11"/>
  <c r="T22" i="11"/>
  <c r="T21" i="11"/>
  <c r="T18" i="11"/>
  <c r="T17" i="11"/>
  <c r="T16" i="11"/>
  <c r="T15" i="11"/>
  <c r="G42" i="8"/>
  <c r="C39" i="11" l="1"/>
  <c r="H32" i="11"/>
  <c r="J33" i="11"/>
  <c r="I33" i="11"/>
  <c r="C37" i="1"/>
  <c r="P33" i="11"/>
  <c r="Q33" i="11"/>
  <c r="S33" i="11"/>
  <c r="R33" i="11"/>
  <c r="K33" i="11"/>
  <c r="L33" i="11"/>
  <c r="N33" i="11"/>
  <c r="T29" i="11"/>
  <c r="E15" i="1" s="1"/>
  <c r="M33" i="11"/>
  <c r="O33" i="11"/>
  <c r="T32" i="11"/>
  <c r="E16" i="1" s="1"/>
  <c r="T27" i="11"/>
  <c r="C15" i="1" s="1"/>
  <c r="T30" i="11"/>
  <c r="C16" i="1" s="1"/>
  <c r="T31" i="11"/>
  <c r="D16" i="1" s="1"/>
  <c r="T28" i="11"/>
  <c r="D15" i="1" s="1"/>
  <c r="L19" i="8" l="1"/>
  <c r="J19" i="8"/>
  <c r="I19" i="8"/>
  <c r="G19" i="8"/>
  <c r="H19" i="8"/>
  <c r="F19" i="8"/>
  <c r="K19" i="8"/>
  <c r="C19" i="8"/>
  <c r="E19" i="8"/>
  <c r="D19" i="8"/>
  <c r="D24" i="8" s="1"/>
  <c r="D17" i="1"/>
  <c r="C17" i="1"/>
  <c r="T33" i="11"/>
  <c r="N19" i="8" s="1"/>
  <c r="M19" i="8" l="1"/>
  <c r="D43" i="5"/>
  <c r="D44" i="5"/>
  <c r="E17" i="1"/>
  <c r="Q24" i="8" l="1"/>
  <c r="P24" i="8"/>
  <c r="O24" i="8"/>
  <c r="N24" i="8"/>
  <c r="M24" i="8"/>
  <c r="L24" i="8"/>
  <c r="K24" i="8"/>
  <c r="J24" i="8"/>
  <c r="I24" i="8"/>
  <c r="H24" i="8"/>
  <c r="G24" i="8"/>
  <c r="F24" i="8"/>
  <c r="E24" i="8"/>
  <c r="C24" i="8"/>
  <c r="Q18" i="8"/>
  <c r="P18" i="8"/>
  <c r="O18" i="8"/>
  <c r="N18" i="8"/>
  <c r="M18" i="8"/>
  <c r="L18" i="8"/>
  <c r="K18" i="8"/>
  <c r="J18" i="8"/>
  <c r="I18" i="8"/>
  <c r="H18" i="8"/>
  <c r="D40" i="1"/>
  <c r="P36" i="8" l="1"/>
  <c r="Q36" i="8"/>
  <c r="H36" i="8"/>
  <c r="L36" i="8"/>
  <c r="I36" i="8"/>
  <c r="J36" i="8"/>
  <c r="K36" i="8"/>
  <c r="M36" i="8"/>
  <c r="N36" i="8"/>
  <c r="O36" i="8"/>
  <c r="M27" i="8"/>
  <c r="L27" i="8"/>
  <c r="K27" i="8"/>
  <c r="Q27" i="8"/>
  <c r="N27" i="8"/>
  <c r="O27" i="8"/>
  <c r="H27" i="8"/>
  <c r="P27" i="8"/>
  <c r="I27" i="8"/>
  <c r="J27" i="8"/>
  <c r="F18" i="8" l="1"/>
  <c r="F27" i="8" s="1"/>
  <c r="C18" i="8"/>
  <c r="G18" i="8"/>
  <c r="G27" i="8" s="1"/>
  <c r="E18" i="8"/>
  <c r="E27" i="8" s="1"/>
  <c r="D18" i="8"/>
  <c r="C27" i="8" l="1"/>
  <c r="D27" i="8"/>
  <c r="G32" i="8" l="1"/>
  <c r="D45" i="1" s="1"/>
  <c r="C28" i="8"/>
  <c r="K31" i="8"/>
  <c r="E45" i="1" s="1"/>
  <c r="B37" i="5" l="1"/>
  <c r="D28" i="8"/>
  <c r="D29" i="8" s="1"/>
  <c r="D41" i="1"/>
  <c r="D5" i="1"/>
  <c r="W37" i="5" l="1"/>
  <c r="G35" i="8" s="1"/>
  <c r="G36" i="8" s="1"/>
  <c r="S37" i="5"/>
  <c r="F35" i="8" s="1"/>
  <c r="F36" i="8" s="1"/>
  <c r="O37" i="5"/>
  <c r="E35" i="8" s="1"/>
  <c r="E36" i="8" s="1"/>
  <c r="G37" i="5"/>
  <c r="C35" i="8" s="1"/>
  <c r="D37" i="5"/>
  <c r="K37" i="5"/>
  <c r="D35" i="8" s="1"/>
  <c r="D36" i="8" s="1"/>
  <c r="E28" i="8"/>
  <c r="C36" i="8" l="1"/>
  <c r="G43" i="8" s="1"/>
  <c r="E29" i="8"/>
  <c r="F28" i="8"/>
  <c r="F29" i="8" s="1"/>
  <c r="D46" i="1" l="1"/>
  <c r="K42" i="8"/>
  <c r="E46" i="1" s="1"/>
  <c r="C37" i="8"/>
  <c r="G28" i="8"/>
  <c r="C38" i="8" l="1"/>
  <c r="D37" i="8"/>
  <c r="G29" i="8"/>
  <c r="H28" i="8"/>
  <c r="H29" i="8" s="1"/>
  <c r="E37" i="8" l="1"/>
  <c r="D38" i="8"/>
  <c r="I28" i="8"/>
  <c r="E38" i="8" l="1"/>
  <c r="F37" i="8"/>
  <c r="J28" i="8"/>
  <c r="J29" i="8" s="1"/>
  <c r="I29" i="8"/>
  <c r="G37" i="8" l="1"/>
  <c r="F38" i="8"/>
  <c r="K28" i="8"/>
  <c r="H37" i="8" l="1"/>
  <c r="G38" i="8"/>
  <c r="K29" i="8"/>
  <c r="L28" i="8"/>
  <c r="I37" i="8" l="1"/>
  <c r="H38" i="8"/>
  <c r="L29" i="8"/>
  <c r="M28" i="8"/>
  <c r="I38" i="8" l="1"/>
  <c r="J37" i="8"/>
  <c r="M29" i="8"/>
  <c r="N28" i="8"/>
  <c r="J38" i="8" l="1"/>
  <c r="K37" i="8"/>
  <c r="N29" i="8"/>
  <c r="O28" i="8"/>
  <c r="L37" i="8" l="1"/>
  <c r="K38" i="8"/>
  <c r="O29" i="8"/>
  <c r="P28" i="8"/>
  <c r="L38" i="8" l="1"/>
  <c r="M37" i="8"/>
  <c r="P29" i="8"/>
  <c r="Q28" i="8"/>
  <c r="C31" i="8" s="1"/>
  <c r="M38" i="8" l="1"/>
  <c r="N37" i="8"/>
  <c r="Q29" i="8"/>
  <c r="N38" i="8" l="1"/>
  <c r="O37" i="8"/>
  <c r="C32" i="8"/>
  <c r="C45" i="1"/>
  <c r="O38" i="8" l="1"/>
  <c r="P37" i="8"/>
  <c r="P38" i="8" l="1"/>
  <c r="Q37" i="8"/>
  <c r="Q38" i="8" l="1"/>
  <c r="C42" i="8"/>
  <c r="C43" i="8" l="1"/>
  <c r="C46" i="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<sst xmlns="http://schemas.openxmlformats.org/spreadsheetml/2006/main" count="730" uniqueCount="447">
  <si>
    <t>Percentage of total eligible expenses</t>
  </si>
  <si>
    <t>Total project eligible expense estimate</t>
  </si>
  <si>
    <t>Instructions for this worksheet:</t>
  </si>
  <si>
    <r>
      <rPr>
        <sz val="11"/>
        <color theme="4" tint="-0.249977111117893"/>
        <rFont val="Aptos Narrow"/>
        <family val="2"/>
        <scheme val="minor"/>
      </rPr>
      <t xml:space="preserve"> Enter the </t>
    </r>
    <r>
      <rPr>
        <b/>
        <sz val="11"/>
        <color theme="4" tint="-0.249977111117893"/>
        <rFont val="Aptos Narrow"/>
        <family val="2"/>
        <scheme val="minor"/>
      </rPr>
      <t>Project Name</t>
    </r>
    <r>
      <rPr>
        <sz val="11"/>
        <color theme="4" tint="-0.249977111117893"/>
        <rFont val="Aptos Narrow"/>
        <family val="2"/>
        <scheme val="minor"/>
      </rPr>
      <t xml:space="preserve">, </t>
    </r>
    <r>
      <rPr>
        <b/>
        <sz val="11"/>
        <color theme="4" tint="-0.249977111117893"/>
        <rFont val="Aptos Narrow"/>
        <family val="2"/>
        <scheme val="minor"/>
      </rPr>
      <t>Company Name</t>
    </r>
    <r>
      <rPr>
        <sz val="11"/>
        <color theme="4" tint="-0.249977111117893"/>
        <rFont val="Aptos Narrow"/>
        <family val="2"/>
        <scheme val="minor"/>
      </rPr>
      <t xml:space="preserve">, </t>
    </r>
    <r>
      <rPr>
        <b/>
        <sz val="11"/>
        <color theme="4" tint="-0.249977111117893"/>
        <rFont val="Aptos Narrow"/>
        <family val="2"/>
        <scheme val="minor"/>
      </rPr>
      <t>NAICS Industry Code</t>
    </r>
    <r>
      <rPr>
        <sz val="11"/>
        <color theme="4" tint="-0.249977111117893"/>
        <rFont val="Aptos Narrow"/>
        <family val="2"/>
        <scheme val="minor"/>
      </rPr>
      <t xml:space="preserve">, and </t>
    </r>
    <r>
      <rPr>
        <b/>
        <sz val="11"/>
        <color theme="4" tint="-0.249977111117893"/>
        <rFont val="Aptos Narrow"/>
        <family val="2"/>
        <scheme val="minor"/>
      </rPr>
      <t>Purchases of Major Equipment Finalized Date</t>
    </r>
  </si>
  <si>
    <r>
      <t xml:space="preserve"> For each </t>
    </r>
    <r>
      <rPr>
        <b/>
        <sz val="11"/>
        <color theme="4" tint="-0.249977111117893"/>
        <rFont val="Aptos Narrow"/>
        <family val="2"/>
        <scheme val="minor"/>
      </rPr>
      <t>Budget Item</t>
    </r>
    <r>
      <rPr>
        <sz val="11"/>
        <color theme="4" tint="-0.249977111117893"/>
        <rFont val="Aptos Narrow"/>
        <family val="2"/>
        <scheme val="minor"/>
      </rPr>
      <t xml:space="preserve"> and </t>
    </r>
    <r>
      <rPr>
        <b/>
        <sz val="11"/>
        <color theme="4" tint="-0.249977111117893"/>
        <rFont val="Aptos Narrow"/>
        <family val="2"/>
        <scheme val="minor"/>
      </rPr>
      <t>Fiscal Year</t>
    </r>
    <r>
      <rPr>
        <sz val="11"/>
        <color theme="4" tint="-0.249977111117893"/>
        <rFont val="Aptos Narrow"/>
        <family val="2"/>
        <scheme val="minor"/>
      </rPr>
      <t xml:space="preserve"> enter appropriate </t>
    </r>
    <r>
      <rPr>
        <b/>
        <sz val="11"/>
        <color theme="4" tint="-0.249977111117893"/>
        <rFont val="Aptos Narrow"/>
        <family val="2"/>
        <scheme val="minor"/>
      </rPr>
      <t>Detailed Expenses</t>
    </r>
    <r>
      <rPr>
        <sz val="11"/>
        <color theme="4" tint="-0.249977111117893"/>
        <rFont val="Aptos Narrow"/>
        <family val="2"/>
        <scheme val="minor"/>
      </rPr>
      <t xml:space="preserve"> for all </t>
    </r>
    <r>
      <rPr>
        <b/>
        <sz val="11"/>
        <color theme="4" tint="-0.249977111117893"/>
        <rFont val="Aptos Narrow"/>
        <family val="2"/>
        <scheme val="minor"/>
      </rPr>
      <t>Eligible</t>
    </r>
    <r>
      <rPr>
        <sz val="11"/>
        <color theme="4" tint="-0.249977111117893"/>
        <rFont val="Aptos Narrow"/>
        <family val="2"/>
        <scheme val="minor"/>
      </rPr>
      <t xml:space="preserve"> and </t>
    </r>
    <r>
      <rPr>
        <b/>
        <sz val="11"/>
        <color theme="4" tint="-0.249977111117893"/>
        <rFont val="Aptos Narrow"/>
        <family val="2"/>
        <scheme val="minor"/>
      </rPr>
      <t>Ineligible Expenses</t>
    </r>
    <r>
      <rPr>
        <sz val="11"/>
        <color theme="4" tint="-0.249977111117893"/>
        <rFont val="Aptos Narrow"/>
        <family val="2"/>
        <scheme val="minor"/>
      </rPr>
      <t xml:space="preserve"> into </t>
    </r>
    <r>
      <rPr>
        <b/>
        <sz val="11"/>
        <color theme="4" tint="-0.249977111117893"/>
        <rFont val="Aptos Narrow"/>
        <family val="2"/>
        <scheme val="minor"/>
      </rPr>
      <t>Appendix EP.2 'Detailed Expense Description'</t>
    </r>
    <r>
      <rPr>
        <sz val="11"/>
        <color theme="4" tint="-0.249977111117893"/>
        <rFont val="Aptos Narrow"/>
        <family val="2"/>
        <scheme val="minor"/>
      </rPr>
      <t xml:space="preserve"> ; These terms are defined in the </t>
    </r>
    <r>
      <rPr>
        <b/>
        <sz val="11"/>
        <color theme="4" tint="-0.249977111117893"/>
        <rFont val="Aptos Narrow"/>
        <family val="2"/>
        <scheme val="minor"/>
      </rPr>
      <t>Funding Agreement</t>
    </r>
  </si>
  <si>
    <r>
      <t xml:space="preserve"> For each </t>
    </r>
    <r>
      <rPr>
        <b/>
        <sz val="11"/>
        <color theme="4" tint="-0.249977111117893"/>
        <rFont val="Aptos Narrow"/>
        <family val="2"/>
        <scheme val="minor"/>
      </rPr>
      <t>Budget Item</t>
    </r>
    <r>
      <rPr>
        <sz val="11"/>
        <color theme="4" tint="-0.249977111117893"/>
        <rFont val="Aptos Narrow"/>
        <family val="2"/>
        <scheme val="minor"/>
      </rPr>
      <t xml:space="preserve"> comment on the source, methodology, and/or basic assumptions, as applicable, in support of the expense estimate</t>
    </r>
  </si>
  <si>
    <r>
      <t xml:space="preserve"> Enter the </t>
    </r>
    <r>
      <rPr>
        <b/>
        <sz val="11"/>
        <color theme="4" tint="-0.249977111117893"/>
        <rFont val="Aptos Narrow"/>
        <family val="2"/>
        <scheme val="minor"/>
      </rPr>
      <t>Project Employment Values</t>
    </r>
    <r>
      <rPr>
        <sz val="11"/>
        <color theme="4" tint="-0.249977111117893"/>
        <rFont val="Aptos Narrow"/>
        <family val="2"/>
        <scheme val="minor"/>
      </rPr>
      <t xml:space="preserve">; Figures should consider only those full-time equivalent (FTE) positions that are a direct result of the </t>
    </r>
    <r>
      <rPr>
        <b/>
        <sz val="11"/>
        <color theme="4" tint="-0.249977111117893"/>
        <rFont val="Aptos Narrow"/>
        <family val="2"/>
        <scheme val="minor"/>
      </rPr>
      <t>Project</t>
    </r>
    <r>
      <rPr>
        <sz val="11"/>
        <color theme="4" tint="-0.249977111117893"/>
        <rFont val="Aptos Narrow"/>
        <family val="2"/>
        <scheme val="minor"/>
      </rPr>
      <t>; Comment as appropriate on source/methodology for obtaining the value</t>
    </r>
  </si>
  <si>
    <t xml:space="preserve"> Enter inputs in light blue shaded cells ONLY</t>
  </si>
  <si>
    <r>
      <t xml:space="preserve"> </t>
    </r>
    <r>
      <rPr>
        <b/>
        <sz val="11"/>
        <color theme="4" tint="-0.249977111117893"/>
        <rFont val="Aptos Narrow"/>
        <family val="2"/>
        <scheme val="minor"/>
      </rPr>
      <t>Do not</t>
    </r>
    <r>
      <rPr>
        <sz val="11"/>
        <color theme="4" tint="-0.249977111117893"/>
        <rFont val="Aptos Narrow"/>
        <family val="2"/>
        <scheme val="minor"/>
      </rPr>
      <t xml:space="preserve"> hide cells or change formulas</t>
    </r>
  </si>
  <si>
    <r>
      <t xml:space="preserve"> </t>
    </r>
    <r>
      <rPr>
        <b/>
        <sz val="11"/>
        <color theme="4" tint="-0.249977111117893"/>
        <rFont val="Aptos Narrow"/>
        <family val="2"/>
        <scheme val="minor"/>
      </rPr>
      <t>Do not</t>
    </r>
    <r>
      <rPr>
        <sz val="11"/>
        <color theme="4" tint="-0.249977111117893"/>
        <rFont val="Aptos Narrow"/>
        <family val="2"/>
        <scheme val="minor"/>
      </rPr>
      <t xml:space="preserve"> include a separate budget item for “Contingency” – if there are contingency amounts in the budget they must be included as an additional </t>
    </r>
    <r>
      <rPr>
        <b/>
        <sz val="11"/>
        <color theme="4" tint="-0.249977111117893"/>
        <rFont val="Aptos Narrow"/>
        <family val="2"/>
        <scheme val="minor"/>
      </rPr>
      <t>Detailed Expense</t>
    </r>
    <r>
      <rPr>
        <sz val="11"/>
        <color theme="4" tint="-0.249977111117893"/>
        <rFont val="Aptos Narrow"/>
        <family val="2"/>
        <scheme val="minor"/>
      </rPr>
      <t xml:space="preserve"> related to a specific </t>
    </r>
    <r>
      <rPr>
        <b/>
        <sz val="11"/>
        <color theme="4" tint="-0.249977111117893"/>
        <rFont val="Aptos Narrow"/>
        <family val="2"/>
        <scheme val="minor"/>
      </rPr>
      <t>Budget Item</t>
    </r>
    <r>
      <rPr>
        <sz val="11"/>
        <color theme="4" tint="-0.249977111117893"/>
        <rFont val="Aptos Narrow"/>
        <family val="2"/>
        <scheme val="minor"/>
      </rPr>
      <t xml:space="preserve">  (i.e., Construction/Installation or Equipment).</t>
    </r>
  </si>
  <si>
    <t>Project Name:</t>
  </si>
  <si>
    <t>Company Name:</t>
  </si>
  <si>
    <t>Industry Code (Six-digit NAICS):</t>
  </si>
  <si>
    <t>Province's Share of Eligible Expenses (%):</t>
  </si>
  <si>
    <t xml:space="preserve">Purchases of Major Equipment Finalized Date: </t>
  </si>
  <si>
    <t>*Date should match timeline given under Question 4.6 of the Proposal Form</t>
  </si>
  <si>
    <t>Primary Spending Location</t>
  </si>
  <si>
    <t>Total</t>
  </si>
  <si>
    <t>Comments</t>
  </si>
  <si>
    <t>FY 2026/27</t>
  </si>
  <si>
    <t>FY 2027/28</t>
  </si>
  <si>
    <t>FY 2028/29</t>
  </si>
  <si>
    <t>FY 2029/30</t>
  </si>
  <si>
    <t>FY 2030/31</t>
  </si>
  <si>
    <t>Budget Item</t>
  </si>
  <si>
    <t>Eligible Expenses</t>
  </si>
  <si>
    <t>Ineligible Expenses</t>
  </si>
  <si>
    <t>% Spent in BC</t>
  </si>
  <si>
    <t>% Spent In Canada</t>
  </si>
  <si>
    <t>Site Specific Design / Engineering</t>
  </si>
  <si>
    <t>Project Management</t>
  </si>
  <si>
    <t>Planning and Approvals</t>
  </si>
  <si>
    <t>Construction / Installation</t>
  </si>
  <si>
    <t>Testing and Verification</t>
  </si>
  <si>
    <t>Reporting</t>
  </si>
  <si>
    <t>Equipment</t>
  </si>
  <si>
    <t>Materials and Supplies</t>
  </si>
  <si>
    <t>Software</t>
  </si>
  <si>
    <t>Incidental Expenses</t>
  </si>
  <si>
    <t>Administration and Overhead</t>
  </si>
  <si>
    <t>Other (please specify)</t>
  </si>
  <si>
    <t>TOTALS</t>
  </si>
  <si>
    <t>Province's Share of Eligible Expenses (%)</t>
  </si>
  <si>
    <t>Reimbursement 
Amount</t>
  </si>
  <si>
    <t>Total Project Eligible Expense Estimate</t>
  </si>
  <si>
    <t>Project Employment</t>
  </si>
  <si>
    <t>Value</t>
  </si>
  <si>
    <t>*Answers should match values given in Section 6 "Complementary Benefits" of the Proposal Form</t>
  </si>
  <si>
    <t># Temporary FTEs in BC</t>
  </si>
  <si>
    <t xml:space="preserve">      Duration of temp. FTEs (in months)</t>
  </si>
  <si>
    <t># Permanent FTEs in BC</t>
  </si>
  <si>
    <t>Estimated spending in BC</t>
  </si>
  <si>
    <t>Estimated spending in Canada</t>
  </si>
  <si>
    <t>Estimated spending by Location</t>
  </si>
  <si>
    <t>Cariboo</t>
  </si>
  <si>
    <t>Kootenay</t>
  </si>
  <si>
    <t>Lower Mainland / Southwest</t>
  </si>
  <si>
    <t>Nechako</t>
  </si>
  <si>
    <t>North Coast</t>
  </si>
  <si>
    <t>Northeast</t>
  </si>
  <si>
    <t>Vancouver Island and Coast</t>
  </si>
  <si>
    <t>Thompson / Okanagan</t>
  </si>
  <si>
    <t>Canada (outside B.C.)</t>
  </si>
  <si>
    <t>International</t>
  </si>
  <si>
    <t>Total proportion of expenditures in BC</t>
  </si>
  <si>
    <r>
      <t xml:space="preserve"> Identify any</t>
    </r>
    <r>
      <rPr>
        <b/>
        <sz val="11"/>
        <color rgb="FF104861"/>
        <rFont val="Aptos Narrow"/>
        <family val="2"/>
      </rPr>
      <t xml:space="preserve"> Detailed Expenses</t>
    </r>
    <r>
      <rPr>
        <sz val="11"/>
        <color rgb="FF104861"/>
        <rFont val="Aptos Narrow"/>
        <family val="2"/>
      </rPr>
      <t xml:space="preserve"> that have already been incurred prior to the submission of this </t>
    </r>
    <r>
      <rPr>
        <b/>
        <sz val="11"/>
        <color rgb="FF104861"/>
        <rFont val="Aptos Narrow"/>
        <family val="2"/>
      </rPr>
      <t>Proposal</t>
    </r>
    <r>
      <rPr>
        <sz val="11"/>
        <color rgb="FF104861"/>
        <rFont val="Aptos Narrow"/>
        <family val="2"/>
      </rPr>
      <t xml:space="preserve"> by making a note in the </t>
    </r>
    <r>
      <rPr>
        <b/>
        <sz val="11"/>
        <color rgb="FF104861"/>
        <rFont val="Aptos Narrow"/>
        <family val="2"/>
      </rPr>
      <t>Detailed Expense Description</t>
    </r>
    <r>
      <rPr>
        <sz val="11"/>
        <color rgb="FF104861"/>
        <rFont val="Aptos Narrow"/>
        <family val="2"/>
      </rPr>
      <t xml:space="preserve">; these expenses are </t>
    </r>
    <r>
      <rPr>
        <b/>
        <sz val="11"/>
        <color rgb="FF104861"/>
        <rFont val="Aptos Narrow"/>
        <family val="2"/>
      </rPr>
      <t>Ineligible Expenses</t>
    </r>
  </si>
  <si>
    <r>
      <t xml:space="preserve"> For </t>
    </r>
    <r>
      <rPr>
        <b/>
        <sz val="11"/>
        <color rgb="FF104861"/>
        <rFont val="Aptos Narrow"/>
        <family val="2"/>
      </rPr>
      <t>Equipment</t>
    </r>
    <r>
      <rPr>
        <sz val="11"/>
        <color rgb="FF104861"/>
        <rFont val="Aptos Narrow"/>
        <family val="2"/>
      </rPr>
      <t xml:space="preserve">, enter the </t>
    </r>
    <r>
      <rPr>
        <b/>
        <sz val="11"/>
        <color rgb="FF104861"/>
        <rFont val="Aptos Narrow"/>
        <family val="2"/>
      </rPr>
      <t>Make</t>
    </r>
    <r>
      <rPr>
        <sz val="11"/>
        <color rgb="FF104861"/>
        <rFont val="Aptos Narrow"/>
        <family val="2"/>
      </rPr>
      <t xml:space="preserve">, </t>
    </r>
    <r>
      <rPr>
        <b/>
        <sz val="11"/>
        <color rgb="FF104861"/>
        <rFont val="Aptos Narrow"/>
        <family val="2"/>
      </rPr>
      <t>Model,</t>
    </r>
    <r>
      <rPr>
        <sz val="11"/>
        <color rgb="FF104861"/>
        <rFont val="Aptos Narrow"/>
        <family val="2"/>
      </rPr>
      <t xml:space="preserve"> and </t>
    </r>
    <r>
      <rPr>
        <b/>
        <sz val="11"/>
        <color rgb="FF104861"/>
        <rFont val="Aptos Narrow"/>
        <family val="2"/>
      </rPr>
      <t>Cost</t>
    </r>
    <r>
      <rPr>
        <sz val="11"/>
        <color rgb="FF104861"/>
        <rFont val="Aptos Narrow"/>
        <family val="2"/>
      </rPr>
      <t xml:space="preserve"> for each type of equipment relevant to the </t>
    </r>
    <r>
      <rPr>
        <b/>
        <sz val="11"/>
        <color rgb="FF104861"/>
        <rFont val="Aptos Narrow"/>
        <family val="2"/>
      </rPr>
      <t>Project</t>
    </r>
    <r>
      <rPr>
        <sz val="11"/>
        <color rgb="FF104861"/>
        <rFont val="Aptos Narrow"/>
        <family val="2"/>
      </rPr>
      <t>; Provide estimates and/or quotes tendered by suppliers as an additional appendix</t>
    </r>
  </si>
  <si>
    <r>
      <t xml:space="preserve"> Identify </t>
    </r>
    <r>
      <rPr>
        <b/>
        <sz val="11"/>
        <color rgb="FF104861"/>
        <rFont val="Aptos Narrow"/>
        <family val="2"/>
      </rPr>
      <t>Eligible</t>
    </r>
    <r>
      <rPr>
        <sz val="11"/>
        <color rgb="FF104861"/>
        <rFont val="Aptos Narrow"/>
        <family val="2"/>
      </rPr>
      <t xml:space="preserve"> and </t>
    </r>
    <r>
      <rPr>
        <b/>
        <sz val="11"/>
        <color rgb="FF104861"/>
        <rFont val="Aptos Narrow"/>
        <family val="2"/>
      </rPr>
      <t>Ineligible Expenses</t>
    </r>
    <r>
      <rPr>
        <sz val="11"/>
        <color rgb="FF104861"/>
        <rFont val="Aptos Narrow"/>
        <family val="2"/>
      </rPr>
      <t>; These terms are defined in the Funding Agreement</t>
    </r>
  </si>
  <si>
    <r>
      <t xml:space="preserve"> Identify a B.C. region, Canada (outside B.C.), or International as the </t>
    </r>
    <r>
      <rPr>
        <b/>
        <sz val="11"/>
        <color rgb="FF104861"/>
        <rFont val="Aptos Narrow"/>
        <family val="2"/>
      </rPr>
      <t>Expense Location</t>
    </r>
    <r>
      <rPr>
        <sz val="11"/>
        <color rgb="FF104861"/>
        <rFont val="Aptos Narrow"/>
        <family val="2"/>
      </rPr>
      <t xml:space="preserve"> where each </t>
    </r>
    <r>
      <rPr>
        <b/>
        <sz val="11"/>
        <color rgb="FF104861"/>
        <rFont val="Aptos Narrow"/>
        <family val="2"/>
      </rPr>
      <t>Detailed Expense</t>
    </r>
    <r>
      <rPr>
        <sz val="11"/>
        <color rgb="FF104861"/>
        <rFont val="Aptos Narrow"/>
        <family val="2"/>
      </rPr>
      <t xml:space="preserve"> will be spent</t>
    </r>
  </si>
  <si>
    <r>
      <t xml:space="preserve"> Enter inputs in light blue shaded cells </t>
    </r>
    <r>
      <rPr>
        <b/>
        <sz val="11"/>
        <color rgb="FF104861"/>
        <rFont val="Aptos Narrow"/>
        <family val="2"/>
      </rPr>
      <t>ONLY</t>
    </r>
  </si>
  <si>
    <t xml:space="preserve"> Add additional rows as necessary where indicated</t>
  </si>
  <si>
    <t>Detailed Expense</t>
  </si>
  <si>
    <t>Description</t>
  </si>
  <si>
    <t>Cost</t>
  </si>
  <si>
    <t>Eligible Expense (TRUE/FALSE)</t>
  </si>
  <si>
    <t>Expense Location</t>
  </si>
  <si>
    <t>Expense Quarter</t>
  </si>
  <si>
    <t>Add row above, as needed</t>
  </si>
  <si>
    <t>Funding Source Name</t>
  </si>
  <si>
    <t>Amount of Funding Requested</t>
  </si>
  <si>
    <t>Amount of Funding Committed</t>
  </si>
  <si>
    <t>Status of Funding</t>
  </si>
  <si>
    <t>Total Funding from Other Sources:</t>
  </si>
  <si>
    <t xml:space="preserve"> Include all mass and energy inputs/outputs/flows that are relevant within the project boundary</t>
  </si>
  <si>
    <t xml:space="preserve"> Include values and units for each input/output/flow relevant to the project scope</t>
  </si>
  <si>
    <t xml:space="preserve"> Indicate locations of any data logging equipment and/or performance measurement devices</t>
  </si>
  <si>
    <t>Failure to adequately identify, describe, or mitigate risks may disqualify the entire proposal.</t>
  </si>
  <si>
    <t>Enter input in blue shaded cells ONLY</t>
  </si>
  <si>
    <t>Risk Assessment</t>
  </si>
  <si>
    <t>Inherent Risk</t>
  </si>
  <si>
    <t>Risk Control</t>
  </si>
  <si>
    <t>Residual Risk</t>
  </si>
  <si>
    <t>Category</t>
  </si>
  <si>
    <t>Risk Factor</t>
  </si>
  <si>
    <t>Event Description</t>
  </si>
  <si>
    <t>Likelihood Description</t>
  </si>
  <si>
    <t>Inherent Likelihood</t>
  </si>
  <si>
    <t>Severity Description</t>
  </si>
  <si>
    <t>Inherent Severity</t>
  </si>
  <si>
    <t>Inherent Risk Score</t>
  </si>
  <si>
    <r>
      <t xml:space="preserve">Risk Control Actions 
</t>
    </r>
    <r>
      <rPr>
        <i/>
        <sz val="11"/>
        <color theme="1"/>
        <rFont val="Aptos Narrow"/>
        <family val="2"/>
        <scheme val="minor"/>
      </rPr>
      <t>(Provide for all moderate to extreme inherent risks)</t>
    </r>
  </si>
  <si>
    <t>Residual Likelihood</t>
  </si>
  <si>
    <t>Residual Severity</t>
  </si>
  <si>
    <t>Residual Risk Score</t>
  </si>
  <si>
    <r>
      <t xml:space="preserve">Risk Acceptance Rationale
</t>
    </r>
    <r>
      <rPr>
        <i/>
        <sz val="11"/>
        <color theme="1"/>
        <rFont val="Aptos Narrow"/>
        <family val="2"/>
        <scheme val="minor"/>
      </rPr>
      <t>(Provide for all moderate to extreme residual risks)</t>
    </r>
  </si>
  <si>
    <t>Instructions</t>
  </si>
  <si>
    <t>Risks associated with:</t>
  </si>
  <si>
    <t>Describe the likelihood of the event, if no risk mitigation efforts are taken. Refer to the Likelihood Scoring Definitions table below.</t>
  </si>
  <si>
    <t>Score from 1-5 (refer to criteria below)</t>
  </si>
  <si>
    <t>Describe the worst credible severity of the event, if no risk mitigation efforts are taken. Refer to the Severity Scoring Examples table below.</t>
  </si>
  <si>
    <t>Auto-calculated</t>
  </si>
  <si>
    <t>For all inherent risks with a score five (5) or above, describe the risk controls that will be enacted to reduce the risk. How will these controls reduce the likelihood or severity?</t>
  </si>
  <si>
    <t>For all residual risks with a score five (5) or above, provide a rationale for why the project will proceed without further risk mitigation. For residual risks scoring below 5: N/A.</t>
  </si>
  <si>
    <r>
      <t xml:space="preserve">Technological
</t>
    </r>
    <r>
      <rPr>
        <i/>
        <sz val="11"/>
        <color theme="1"/>
        <rFont val="Aptos Narrow"/>
        <family val="2"/>
        <scheme val="minor"/>
      </rPr>
      <t xml:space="preserve">
(Performance, functionality, and reliability • Operator familiarity • etc.)</t>
    </r>
  </si>
  <si>
    <t>Example: Operator Familiarity</t>
  </si>
  <si>
    <t>Example: The Plant operators are unable to maintain consistent operation of the dewatering equipment installed with the project, and additional maintenance downtime is required</t>
  </si>
  <si>
    <t>Example: The worst credible outcome from this event is that the GHG reductions from the project are 10-49% less than projected.</t>
  </si>
  <si>
    <r>
      <t xml:space="preserve">Developmental and implemental
</t>
    </r>
    <r>
      <rPr>
        <i/>
        <sz val="11"/>
        <color rgb="FF000000"/>
        <rFont val="Aptos Narrow"/>
        <family val="2"/>
        <scheme val="minor"/>
      </rPr>
      <t>(Approvals, permits, and authorizations • Equipment availability • Labour availability • etc.)</t>
    </r>
  </si>
  <si>
    <r>
      <t xml:space="preserve">Environmental
</t>
    </r>
    <r>
      <rPr>
        <i/>
        <sz val="11"/>
        <color theme="1"/>
        <rFont val="Aptos Narrow"/>
        <family val="2"/>
        <scheme val="minor"/>
      </rPr>
      <t>(Human health • Wildlife • Air • Water • Soil • etc.)</t>
    </r>
  </si>
  <si>
    <r>
      <t xml:space="preserve">Financial
</t>
    </r>
    <r>
      <rPr>
        <i/>
        <sz val="11"/>
        <color theme="1"/>
        <rFont val="Aptos Narrow"/>
        <family val="2"/>
        <scheme val="minor"/>
      </rPr>
      <t>(Internal funding • External funding • etc.)</t>
    </r>
  </si>
  <si>
    <t>Other</t>
  </si>
  <si>
    <t>Risk Types</t>
  </si>
  <si>
    <t>Category Description</t>
  </si>
  <si>
    <t>Technological</t>
  </si>
  <si>
    <t>Risks that the Project’s underlying commercial technology does not perform as expected, resulting in lower emissions reductions, increased costs, or other undesirable consequences.</t>
  </si>
  <si>
    <t>Developmental and implemental</t>
  </si>
  <si>
    <t>Risks that could delay or otherwise impede the construction or operation of the Project. Potential consequences associated with this type of risk could include construction delays resulting from procurement issues, challenges contracting technical experts, changing Project scope, or regulatory delays (e.g., permits or authorizations that are required to construct, install, operate, or decommission the existing or newly proposed equipment and/or technology).</t>
  </si>
  <si>
    <t>Environmental</t>
  </si>
  <si>
    <t>Risks that the Project causes unforeseen or unintended environmental impacts. Potential impacts associated with this risk could include increased waste products, higher noise impacts, or increased emissions that could impact air quality.</t>
  </si>
  <si>
    <t>Financial</t>
  </si>
  <si>
    <t>Risks that the Proponent is unable to obtain its portion of the funds required to develop the Project. Potential impacts associated with this risk include increased costs, Project delay or cancellation.</t>
  </si>
  <si>
    <t>Any other sources of risk that the Proponent identifies as important factors that could impact the Project. This includes risks, such as changes in project use business case, that lead to the project not being used after project implementation and verification such as due to changing market demand.</t>
  </si>
  <si>
    <t>Risk Matrix</t>
  </si>
  <si>
    <t>Severity</t>
  </si>
  <si>
    <t>Insignificant</t>
  </si>
  <si>
    <t>Minor</t>
  </si>
  <si>
    <t>Moderate</t>
  </si>
  <si>
    <t>Critical</t>
  </si>
  <si>
    <t>Catastrophic</t>
  </si>
  <si>
    <t>Legend</t>
  </si>
  <si>
    <t>Likelihood Scoring</t>
  </si>
  <si>
    <t>Definition</t>
  </si>
  <si>
    <t>Severity Score</t>
  </si>
  <si>
    <t>Severity Scoring Examples</t>
  </si>
  <si>
    <t>Likelihood</t>
  </si>
  <si>
    <t>Frequent</t>
  </si>
  <si>
    <t>Expected to happen regularly in lifetime of project</t>
  </si>
  <si>
    <t>Results in more GHG emissions than would have occurred under baseline scenario</t>
  </si>
  <si>
    <t>Probable</t>
  </si>
  <si>
    <t>High Risk
(9 &lt; score ≤ 12)</t>
  </si>
  <si>
    <t>Expected to happen multiple times in lifetime of project</t>
  </si>
  <si>
    <t>50-100% impact on GHG reductions, intensity, or utilization of the project or technology</t>
  </si>
  <si>
    <t>Occasional</t>
  </si>
  <si>
    <t>Moderate Risk
(4 &lt; score ≤ 9)</t>
  </si>
  <si>
    <t>Expected to happen in lifetime of project</t>
  </si>
  <si>
    <t>10-49% impact on GHG reductions, intensity, or utilization of the project or technology</t>
  </si>
  <si>
    <t>Remote</t>
  </si>
  <si>
    <t>Low Risk
(2 &lt; score ≤ 4)</t>
  </si>
  <si>
    <t>Could happen in lifetime of project</t>
  </si>
  <si>
    <t>5-9% impact on GHG reductions, intensity, or utilization of the project or technology</t>
  </si>
  <si>
    <t>Improbable</t>
  </si>
  <si>
    <t>Minimal Risk
(score ≤ 2)</t>
  </si>
  <si>
    <t>Expected not to happen in lifetime of project</t>
  </si>
  <si>
    <t>Less than 5% impact on GHG reductions, intensity, or utilization of the project or technology</t>
  </si>
  <si>
    <t>Event related to project development or implementation that could result in the project indefinitely postponed or impossible to complete.</t>
  </si>
  <si>
    <t>Event related to project development or implementation that could result in the project being delayed by more than 1 year.</t>
  </si>
  <si>
    <t>Event related to project development or implementation that could result in the project being delayed by 7 to 12 months.</t>
  </si>
  <si>
    <t>Event related to project development or implementation that could result in the project being delayed by 3 to 6 months.</t>
  </si>
  <si>
    <t>Event related to project development or implementation that could result in the project being delayed by up to 2 months</t>
  </si>
  <si>
    <t>Widespread, multi-year, long-term environmental damage reaching far beyond project boundaries.</t>
  </si>
  <si>
    <t>Environmental damage extending up moderately beyond project boundaries and/or requiring up to five years for recovery post project construction.</t>
  </si>
  <si>
    <t>Environmental damage extending minimally beyond project boundaries and/or requiring up to twelve months for recovery post project construction.</t>
  </si>
  <si>
    <t>Environmental damage within project boundaries requiring less than six months for recovery post project construction.</t>
  </si>
  <si>
    <t>Negligible harm to the environment requiring no remediation work and natural ecosystem recovery within one season.</t>
  </si>
  <si>
    <t>Unrecoverable financial harm to the operation requiring permanent facility shutdown.</t>
  </si>
  <si>
    <t>Project requiring termination/cancellation prior to completion, or requiring rescoping or restructuring to maintain financial feasibility.</t>
  </si>
  <si>
    <t>Project, as currently scoped, is likely to continue but requires additional internal approval.</t>
  </si>
  <si>
    <t>Project, as currently scoped, will continue without additional internal approval.</t>
  </si>
  <si>
    <t>Insignificant impact on project financials.</t>
  </si>
  <si>
    <t>Emission Category</t>
  </si>
  <si>
    <t>Source Type</t>
  </si>
  <si>
    <t>Table-1: Baseline Emission Sources</t>
  </si>
  <si>
    <t>Example Source 1</t>
  </si>
  <si>
    <t>Attributable</t>
  </si>
  <si>
    <t>Combustion</t>
  </si>
  <si>
    <t>Source 2</t>
  </si>
  <si>
    <t>Associated</t>
  </si>
  <si>
    <t>Off-site Transportation</t>
  </si>
  <si>
    <t>Source 3</t>
  </si>
  <si>
    <t>Select</t>
  </si>
  <si>
    <t>Select Emission Category</t>
  </si>
  <si>
    <t>Insert additional rows above as required …</t>
  </si>
  <si>
    <t>Table-2: Project Emission Sources</t>
  </si>
  <si>
    <t>Source 1</t>
  </si>
  <si>
    <t>Table-3: Annual Emission Impacts</t>
  </si>
  <si>
    <t>Total Annual Attributable Baseline Emissions</t>
  </si>
  <si>
    <t>Total Annual Associated Baseline Emissions</t>
  </si>
  <si>
    <t>Total Annual Baseline Emissions</t>
  </si>
  <si>
    <t>Total Annual Attributable Project Emissions</t>
  </si>
  <si>
    <t>Total Annual Associated Project Emissions</t>
  </si>
  <si>
    <t>Total Annual Project Emissions</t>
  </si>
  <si>
    <t>Total Annual Emission Reductions</t>
  </si>
  <si>
    <t>Table-4: Emissions Intensity Calculations</t>
  </si>
  <si>
    <t>Metric</t>
  </si>
  <si>
    <t>Unit</t>
  </si>
  <si>
    <t>Annual Baseline Activity:</t>
  </si>
  <si>
    <t>[insert unit]</t>
  </si>
  <si>
    <t>Annual Baseline Emissions:</t>
  </si>
  <si>
    <t>Anticipated Annual Project Activity:</t>
  </si>
  <si>
    <t>Anticipated Annual Project Emissions:</t>
  </si>
  <si>
    <t>Table-5: Emissions Categories and Source Types</t>
  </si>
  <si>
    <t> </t>
  </si>
  <si>
    <t>Industrial Process</t>
  </si>
  <si>
    <t>Non-useful Venting</t>
  </si>
  <si>
    <t>Useful Venting</t>
  </si>
  <si>
    <t>Captured (CCUS)</t>
  </si>
  <si>
    <t>Flaring</t>
  </si>
  <si>
    <t>On-site Transportation</t>
  </si>
  <si>
    <t>Electricity Generation</t>
  </si>
  <si>
    <t>Waste</t>
  </si>
  <si>
    <t>Steam Generation</t>
  </si>
  <si>
    <t>Wastewater</t>
  </si>
  <si>
    <t>Other [insert]</t>
  </si>
  <si>
    <t>Calendar Year</t>
  </si>
  <si>
    <r>
      <t>B.C. OBPS Compliance Charge Rate per tCO</t>
    </r>
    <r>
      <rPr>
        <b/>
        <vertAlign val="subscript"/>
        <sz val="9"/>
        <color theme="1"/>
        <rFont val="Aptos Narrow"/>
        <family val="2"/>
        <scheme val="minor"/>
      </rPr>
      <t>2</t>
    </r>
    <r>
      <rPr>
        <b/>
        <sz val="9"/>
        <color theme="1"/>
        <rFont val="Aptos Narrow"/>
        <family val="2"/>
        <scheme val="minor"/>
      </rPr>
      <t>e</t>
    </r>
  </si>
  <si>
    <t>Fiscal Year for Project Construction Completion*:</t>
  </si>
  <si>
    <t>*Note, the payback period is calculated after this year</t>
  </si>
  <si>
    <t>Fiscal Year:</t>
  </si>
  <si>
    <t>2026/27</t>
  </si>
  <si>
    <t>2027/28</t>
  </si>
  <si>
    <t>2028/29</t>
  </si>
  <si>
    <t>2029/30</t>
  </si>
  <si>
    <t>2030/31</t>
  </si>
  <si>
    <t>2031/32</t>
  </si>
  <si>
    <t>2032/33</t>
  </si>
  <si>
    <t>2033/34</t>
  </si>
  <si>
    <t>2034/35</t>
  </si>
  <si>
    <t>2035/36</t>
  </si>
  <si>
    <t>2036/37</t>
  </si>
  <si>
    <t>2037/38</t>
  </si>
  <si>
    <t>2038/39</t>
  </si>
  <si>
    <t>2039/40</t>
  </si>
  <si>
    <t>Estimated Costs ($CAD)</t>
  </si>
  <si>
    <t>Total Costs (Eligible Expenses)</t>
  </si>
  <si>
    <t>Total Costs (Ineligible Expenses)</t>
  </si>
  <si>
    <t>Total Costs (prior to Proposal Closing Time)</t>
  </si>
  <si>
    <t xml:space="preserve">   Other Cost 4 (please specify)</t>
  </si>
  <si>
    <t xml:space="preserve">   Other Cost 5 (please specify)</t>
  </si>
  <si>
    <t>Total Estimated Costs</t>
  </si>
  <si>
    <t>Estimated Savings ($CAD)</t>
  </si>
  <si>
    <t>Reduced B.C. OBPS Compliance Charge (or increased credit)</t>
  </si>
  <si>
    <t>Fuel Savings</t>
  </si>
  <si>
    <t xml:space="preserve">   Savings Item 4 (please specify)</t>
  </si>
  <si>
    <t xml:space="preserve">   Savings Item 5 (please specify)</t>
  </si>
  <si>
    <t>Total Estimated Savings</t>
  </si>
  <si>
    <t>Payback Period - No Funding</t>
  </si>
  <si>
    <t>Payback Period - Without CIF Funding</t>
  </si>
  <si>
    <t>Cash Flow (without funding) annual ($CAD)</t>
  </si>
  <si>
    <t>Cash Flow - cumulative (without funding) ($CAD)</t>
  </si>
  <si>
    <t>Payback Year (without funding) Fraction Value</t>
  </si>
  <si>
    <t>Industry Payback without CIF funding (years):</t>
  </si>
  <si>
    <t>Discount Rate:</t>
  </si>
  <si>
    <t>Industry Payback without CIF funding (months):</t>
  </si>
  <si>
    <r>
      <rPr>
        <b/>
        <sz val="10"/>
        <color theme="1"/>
        <rFont val="Aptos Narrow"/>
        <family val="2"/>
        <scheme val="minor"/>
      </rPr>
      <t>Net Present Value</t>
    </r>
    <r>
      <rPr>
        <sz val="10"/>
        <color theme="1"/>
        <rFont val="Aptos Narrow"/>
        <family val="2"/>
        <scheme val="minor"/>
      </rPr>
      <t xml:space="preserve"> without CIF funding:</t>
    </r>
  </si>
  <si>
    <t>Payback Period - With Funding</t>
  </si>
  <si>
    <t>Funding requested</t>
  </si>
  <si>
    <t>Cash Flow - (with funding) - annual ($CAD)</t>
  </si>
  <si>
    <t>Cash Flow - cumulative (with funding) ($CAD)</t>
  </si>
  <si>
    <t>Payback Year (with funding) Fraction Value</t>
  </si>
  <si>
    <t>Total CIF Funding Request:</t>
  </si>
  <si>
    <t>Industry Payback with CIF funding (years):</t>
  </si>
  <si>
    <t>Industry Payback with CIF funding (months):</t>
  </si>
  <si>
    <t>(100-yr) Global Warming Potentials, Fifth Assessment Report</t>
  </si>
  <si>
    <t>Units</t>
  </si>
  <si>
    <r>
      <t>CO</t>
    </r>
    <r>
      <rPr>
        <b/>
        <vertAlign val="subscript"/>
        <sz val="11"/>
        <color rgb="FF000000"/>
        <rFont val="Aptos Narrow"/>
        <family val="2"/>
        <scheme val="minor"/>
      </rPr>
      <t>2</t>
    </r>
    <r>
      <rPr>
        <b/>
        <sz val="11"/>
        <rFont val="Aptos Narrow"/>
        <family val="2"/>
        <scheme val="minor"/>
      </rPr>
      <t>e</t>
    </r>
  </si>
  <si>
    <t>Source</t>
  </si>
  <si>
    <r>
      <t>Carbon Dioxide - CO</t>
    </r>
    <r>
      <rPr>
        <i/>
        <vertAlign val="subscript"/>
        <sz val="11"/>
        <color rgb="FF000000"/>
        <rFont val="Aptos Narrow"/>
        <family val="2"/>
        <scheme val="minor"/>
      </rPr>
      <t>2</t>
    </r>
  </si>
  <si>
    <t>B.C. Reg. 392/2008</t>
  </si>
  <si>
    <r>
      <t>Methane - CH</t>
    </r>
    <r>
      <rPr>
        <i/>
        <vertAlign val="subscript"/>
        <sz val="11"/>
        <rFont val="Aptos Narrow"/>
        <family val="2"/>
        <scheme val="minor"/>
      </rPr>
      <t>4</t>
    </r>
  </si>
  <si>
    <r>
      <t>Nitrous Oxide - N</t>
    </r>
    <r>
      <rPr>
        <i/>
        <vertAlign val="subscript"/>
        <sz val="11"/>
        <rFont val="Aptos Narrow"/>
        <family val="2"/>
        <scheme val="minor"/>
      </rPr>
      <t>2</t>
    </r>
    <r>
      <rPr>
        <i/>
        <sz val="11"/>
        <rFont val="Aptos Narrow"/>
        <family val="2"/>
        <scheme val="minor"/>
      </rPr>
      <t>O</t>
    </r>
  </si>
  <si>
    <t>Electricity Emissions Intensity, 2024</t>
  </si>
  <si>
    <t xml:space="preserve">Integrated Grid </t>
  </si>
  <si>
    <t>B.C. Grid Factors</t>
  </si>
  <si>
    <t xml:space="preserve">Fort Nelson Grid </t>
  </si>
  <si>
    <t>Onsite Electricity Generation (direct from Reporting Operation)</t>
  </si>
  <si>
    <t>Calculate</t>
  </si>
  <si>
    <t>Custom emissions factor to be calculated by reporting operation--include supporting calculations and data.</t>
  </si>
  <si>
    <t>Other Emission Factors</t>
  </si>
  <si>
    <r>
      <t>CO</t>
    </r>
    <r>
      <rPr>
        <b/>
        <vertAlign val="subscript"/>
        <sz val="11"/>
        <color rgb="FF000000"/>
        <rFont val="Aptos Narrow"/>
        <family val="2"/>
        <scheme val="minor"/>
      </rPr>
      <t>2</t>
    </r>
  </si>
  <si>
    <r>
      <t>CH</t>
    </r>
    <r>
      <rPr>
        <b/>
        <vertAlign val="subscript"/>
        <sz val="11"/>
        <rFont val="Aptos Narrow"/>
        <family val="2"/>
        <scheme val="minor"/>
      </rPr>
      <t>4</t>
    </r>
  </si>
  <si>
    <r>
      <t>N</t>
    </r>
    <r>
      <rPr>
        <b/>
        <vertAlign val="subscript"/>
        <sz val="11"/>
        <rFont val="Aptos Narrow"/>
        <family val="2"/>
        <scheme val="minor"/>
      </rPr>
      <t>2</t>
    </r>
    <r>
      <rPr>
        <b/>
        <sz val="11"/>
        <rFont val="Aptos Narrow"/>
        <family val="2"/>
        <scheme val="minor"/>
      </rPr>
      <t>O</t>
    </r>
  </si>
  <si>
    <r>
      <t>CO</t>
    </r>
    <r>
      <rPr>
        <b/>
        <vertAlign val="subscript"/>
        <sz val="11"/>
        <color rgb="FF000000"/>
        <rFont val="Aptos Narrow"/>
        <family val="2"/>
        <scheme val="minor"/>
      </rPr>
      <t>2</t>
    </r>
    <r>
      <rPr>
        <b/>
        <sz val="11"/>
        <color indexed="8"/>
        <rFont val="Aptos Narrow"/>
        <family val="2"/>
        <scheme val="minor"/>
      </rPr>
      <t>e</t>
    </r>
  </si>
  <si>
    <t>[ Other Emissions Source-1 ]</t>
  </si>
  <si>
    <t>[ tonnes / measured unit ]</t>
  </si>
  <si>
    <t>[ link or reference ]</t>
  </si>
  <si>
    <t>[ Other Emissions Source-2 ]</t>
  </si>
  <si>
    <t>[ Other Emissions Source-3 ]</t>
  </si>
  <si>
    <t>[ Insert rows above this one if required ]</t>
  </si>
  <si>
    <t>2040/41</t>
  </si>
  <si>
    <t>Historical Data</t>
  </si>
  <si>
    <t>CH₄ from biomass</t>
  </si>
  <si>
    <r>
      <rPr>
        <b/>
        <sz val="10"/>
        <color theme="1"/>
        <rFont val="Aptos Narrow"/>
        <family val="2"/>
        <scheme val="minor"/>
      </rPr>
      <t>Net Present Value</t>
    </r>
    <r>
      <rPr>
        <sz val="10"/>
        <color theme="1"/>
        <rFont val="Aptos Narrow"/>
        <family val="2"/>
        <scheme val="minor"/>
      </rPr>
      <t xml:space="preserve"> with CIF funding:</t>
    </r>
  </si>
  <si>
    <t>from 2026-2036 (Inclusive) and in units of tCO₂e</t>
  </si>
  <si>
    <t>Baseline GHG Emissions</t>
  </si>
  <si>
    <t>Project Case GHG Emissions</t>
  </si>
  <si>
    <t>Estimated GHG Emissions Reductions</t>
  </si>
  <si>
    <t>Baseline Emission Intensity</t>
  </si>
  <si>
    <t>Target Emission Intensity</t>
  </si>
  <si>
    <t>Intensity Reduction</t>
  </si>
  <si>
    <t>from Baseline Intensity</t>
  </si>
  <si>
    <t>years</t>
  </si>
  <si>
    <t>/tCO₂e</t>
  </si>
  <si>
    <t>Without CIF Funding</t>
  </si>
  <si>
    <t>With CIF Funding</t>
  </si>
  <si>
    <t>Project Payback</t>
  </si>
  <si>
    <t>Net Present Value</t>
  </si>
  <si>
    <t>$CAD</t>
  </si>
  <si>
    <t>Internal Rate of Return</t>
  </si>
  <si>
    <t>All emissions values are to be in metric units of 'Tonnes of Carbon Dioxide Equivalent' (tCO₂e)</t>
  </si>
  <si>
    <r>
      <rPr>
        <b/>
        <sz val="10"/>
        <color theme="1"/>
        <rFont val="Aptos Narrow"/>
        <family val="2"/>
        <scheme val="minor"/>
      </rPr>
      <t>Internal Rate of Return</t>
    </r>
    <r>
      <rPr>
        <sz val="10"/>
        <color theme="1"/>
        <rFont val="Aptos Narrow"/>
        <family val="2"/>
        <scheme val="minor"/>
      </rPr>
      <t xml:space="preserve"> without CIF funding (Annual):</t>
    </r>
  </si>
  <si>
    <r>
      <rPr>
        <b/>
        <sz val="10"/>
        <color theme="1"/>
        <rFont val="Aptos Narrow"/>
        <family val="2"/>
        <scheme val="minor"/>
      </rPr>
      <t>Internal Rate of Return</t>
    </r>
    <r>
      <rPr>
        <sz val="10"/>
        <color theme="1"/>
        <rFont val="Aptos Narrow"/>
        <family val="2"/>
        <scheme val="minor"/>
      </rPr>
      <t xml:space="preserve"> with CIF funding (Annual):</t>
    </r>
  </si>
  <si>
    <t>2026-2036 Total (tCO₂e)</t>
  </si>
  <si>
    <t>Annual Greenhouse Gas Emission Quantities (tCO₂e)</t>
  </si>
  <si>
    <t>WCI.090 Cement Manufacturing</t>
  </si>
  <si>
    <t>WCI.130 Hydrogen Production</t>
  </si>
  <si>
    <t>WCI.170 Lime Manufacturing</t>
  </si>
  <si>
    <t xml:space="preserve">WCI.210 Pulp &amp; Paper </t>
  </si>
  <si>
    <t>Aluminum</t>
  </si>
  <si>
    <t>Bituminous Coal</t>
  </si>
  <si>
    <t>Cement Manufacturing</t>
  </si>
  <si>
    <t>Chemical Manufacturing</t>
  </si>
  <si>
    <t>Gypsum Manufacturing</t>
  </si>
  <si>
    <t>Lead-zinc Smelting</t>
  </si>
  <si>
    <t>Lime Manufacturing</t>
  </si>
  <si>
    <t xml:space="preserve">Metal Ore Mining </t>
  </si>
  <si>
    <t>Oil &amp; Gas</t>
  </si>
  <si>
    <t xml:space="preserve"> </t>
  </si>
  <si>
    <t>Petroleum Refineries</t>
  </si>
  <si>
    <t>Pulp &amp; Paper</t>
  </si>
  <si>
    <t>Rendering</t>
  </si>
  <si>
    <t>Steel Wire</t>
  </si>
  <si>
    <t>Sugar Refining</t>
  </si>
  <si>
    <t>Wood Products</t>
  </si>
  <si>
    <t>WCI methodologies applicable to specific sectors</t>
  </si>
  <si>
    <t>Expense Year
(YYYY)</t>
  </si>
  <si>
    <t>APPENDIX EP.0 - SUMMARY (For program use only, DO NOT EDIT)</t>
  </si>
  <si>
    <t>Other WCI. Sections</t>
  </si>
  <si>
    <r>
      <t xml:space="preserve"> Provide a description of the service or goods provided for the </t>
    </r>
    <r>
      <rPr>
        <b/>
        <sz val="11"/>
        <color rgb="FF104861"/>
        <rFont val="Aptos Narrow"/>
        <family val="2"/>
      </rPr>
      <t>Detailed Expense</t>
    </r>
  </si>
  <si>
    <t>Total proportion of expenditures in Canada</t>
  </si>
  <si>
    <t>CIF Funding Requested per tCO₂e reduced ($/tCO₂e):</t>
  </si>
  <si>
    <t>Total Project Eligible Expenses per tCO₂e reduced ($/tCO₂e):</t>
  </si>
  <si>
    <r>
      <t xml:space="preserve">Reduced funding requests will result in lower </t>
    </r>
    <r>
      <rPr>
        <b/>
        <i/>
        <sz val="10"/>
        <color theme="1"/>
        <rFont val="Aptos Narrow"/>
        <family val="2"/>
      </rPr>
      <t xml:space="preserve">Funding Requested per tCO₂e reduced </t>
    </r>
    <r>
      <rPr>
        <i/>
        <sz val="10"/>
        <color theme="1"/>
        <rFont val="Aptos Narrow"/>
        <family val="2"/>
      </rPr>
      <t>values, below</t>
    </r>
  </si>
  <si>
    <t>Insert cells only for additional costs and savings</t>
  </si>
  <si>
    <t>Payback Period - 
With CIF Funding</t>
  </si>
  <si>
    <t>Baseline Emission Intensity (BEI):</t>
  </si>
  <si>
    <t>Target Emission Intensity (TEI):</t>
  </si>
  <si>
    <r>
      <t xml:space="preserve">All input values (blue cells) should be </t>
    </r>
    <r>
      <rPr>
        <b/>
        <sz val="11"/>
        <color theme="4" tint="-0.249977111117893"/>
        <rFont val="Aptos Narrow"/>
        <family val="2"/>
        <scheme val="minor"/>
      </rPr>
      <t>positive</t>
    </r>
  </si>
  <si>
    <r>
      <t>Enter input in blue shaded cells</t>
    </r>
    <r>
      <rPr>
        <b/>
        <sz val="11"/>
        <color theme="4" tint="-0.249977111117893"/>
        <rFont val="Aptos Narrow"/>
        <family val="2"/>
        <scheme val="minor"/>
      </rPr>
      <t xml:space="preserve"> ONLY</t>
    </r>
  </si>
  <si>
    <r>
      <rPr>
        <b/>
        <sz val="11"/>
        <color theme="4" tint="-0.249977111117893"/>
        <rFont val="Aptos Narrow"/>
        <family val="2"/>
        <scheme val="minor"/>
      </rPr>
      <t xml:space="preserve">Do not </t>
    </r>
    <r>
      <rPr>
        <sz val="11"/>
        <color theme="4" tint="-0.249977111117893"/>
        <rFont val="Aptos Narrow"/>
        <family val="2"/>
        <scheme val="minor"/>
      </rPr>
      <t>hide cells or change formulas</t>
    </r>
  </si>
  <si>
    <r>
      <t xml:space="preserve">Lower </t>
    </r>
    <r>
      <rPr>
        <b/>
        <i/>
        <sz val="10"/>
        <color theme="1"/>
        <rFont val="Aptos Narrow"/>
        <family val="2"/>
      </rPr>
      <t>Funding Requested per tCO₂e reduced</t>
    </r>
    <r>
      <rPr>
        <i/>
        <sz val="10"/>
        <color theme="1"/>
        <rFont val="Aptos Narrow"/>
        <family val="2"/>
      </rPr>
      <t xml:space="preserve"> values will result in a higher score in the corresponding evaluation category</t>
    </r>
  </si>
  <si>
    <r>
      <t xml:space="preserve">All project regulatory approvals, permits, studies, etc. listed under Section 4 "Schedule" of the </t>
    </r>
    <r>
      <rPr>
        <b/>
        <sz val="11"/>
        <color theme="4" tint="-0.249977111117893"/>
        <rFont val="Aptos Narrow"/>
        <family val="2"/>
        <scheme val="minor"/>
      </rPr>
      <t>Proposal Form</t>
    </r>
    <r>
      <rPr>
        <sz val="11"/>
        <color theme="4" tint="-0.249977111117893"/>
        <rFont val="Aptos Narrow"/>
        <family val="2"/>
        <scheme val="minor"/>
      </rPr>
      <t xml:space="preserve"> must be described  in the </t>
    </r>
    <r>
      <rPr>
        <b/>
        <sz val="11"/>
        <color theme="4" tint="-0.249977111117893"/>
        <rFont val="Aptos Narrow"/>
        <family val="2"/>
        <scheme val="minor"/>
      </rPr>
      <t>Development and Implementation category</t>
    </r>
    <r>
      <rPr>
        <sz val="11"/>
        <color theme="4" tint="-0.249977111117893"/>
        <rFont val="Aptos Narrow"/>
        <family val="2"/>
        <scheme val="minor"/>
      </rPr>
      <t xml:space="preserve"> rows of this spreadsheet. The current status and risk of delay or denial must be assessed.</t>
    </r>
  </si>
  <si>
    <r>
      <t xml:space="preserve">For each </t>
    </r>
    <r>
      <rPr>
        <b/>
        <sz val="11"/>
        <color theme="4" tint="-0.249977111117893"/>
        <rFont val="Aptos Narrow"/>
        <family val="2"/>
        <scheme val="minor"/>
      </rPr>
      <t>Risk Assessment Category</t>
    </r>
    <r>
      <rPr>
        <sz val="11"/>
        <color theme="4" tint="-0.249977111117893"/>
        <rFont val="Aptos Narrow"/>
        <family val="2"/>
        <scheme val="minor"/>
      </rPr>
      <t xml:space="preserve"> define all </t>
    </r>
    <r>
      <rPr>
        <b/>
        <sz val="11"/>
        <color theme="4" tint="-0.249977111117893"/>
        <rFont val="Aptos Narrow"/>
        <family val="2"/>
        <scheme val="minor"/>
      </rPr>
      <t>Risk Factors</t>
    </r>
    <r>
      <rPr>
        <sz val="11"/>
        <color theme="4" tint="-0.249977111117893"/>
        <rFont val="Aptos Narrow"/>
        <family val="2"/>
        <scheme val="minor"/>
      </rPr>
      <t xml:space="preserve"> significant to the </t>
    </r>
    <r>
      <rPr>
        <b/>
        <sz val="11"/>
        <color theme="4" tint="-0.249977111117893"/>
        <rFont val="Aptos Narrow"/>
        <family val="2"/>
        <scheme val="minor"/>
      </rPr>
      <t>Project</t>
    </r>
    <r>
      <rPr>
        <sz val="11"/>
        <color theme="4" tint="-0.249977111117893"/>
        <rFont val="Aptos Narrow"/>
        <family val="2"/>
        <scheme val="minor"/>
      </rPr>
      <t>.</t>
    </r>
  </si>
  <si>
    <r>
      <t xml:space="preserve">For each </t>
    </r>
    <r>
      <rPr>
        <b/>
        <sz val="11"/>
        <color theme="4" tint="-0.249977111117893"/>
        <rFont val="Aptos Narrow"/>
        <family val="2"/>
        <scheme val="minor"/>
      </rPr>
      <t>Risk Factor</t>
    </r>
    <r>
      <rPr>
        <sz val="11"/>
        <color theme="4" tint="-0.249977111117893"/>
        <rFont val="Aptos Narrow"/>
        <family val="2"/>
        <scheme val="minor"/>
      </rPr>
      <t xml:space="preserve"> enter all </t>
    </r>
    <r>
      <rPr>
        <b/>
        <sz val="11"/>
        <color theme="4" tint="-0.249977111117893"/>
        <rFont val="Aptos Narrow"/>
        <family val="2"/>
        <scheme val="minor"/>
      </rPr>
      <t>Inherent Risk</t>
    </r>
    <r>
      <rPr>
        <sz val="11"/>
        <color theme="4" tint="-0.249977111117893"/>
        <rFont val="Aptos Narrow"/>
        <family val="2"/>
        <scheme val="minor"/>
      </rPr>
      <t xml:space="preserve">, </t>
    </r>
    <r>
      <rPr>
        <b/>
        <sz val="11"/>
        <color theme="4" tint="-0.249977111117893"/>
        <rFont val="Aptos Narrow"/>
        <family val="2"/>
        <scheme val="minor"/>
      </rPr>
      <t>Risk Control</t>
    </r>
    <r>
      <rPr>
        <sz val="11"/>
        <color theme="4" tint="-0.249977111117893"/>
        <rFont val="Aptos Narrow"/>
        <family val="2"/>
        <scheme val="minor"/>
      </rPr>
      <t>, and</t>
    </r>
    <r>
      <rPr>
        <b/>
        <sz val="11"/>
        <color theme="4" tint="-0.249977111117893"/>
        <rFont val="Aptos Narrow"/>
        <family val="2"/>
        <scheme val="minor"/>
      </rPr>
      <t xml:space="preserve"> Residual Risk</t>
    </r>
    <r>
      <rPr>
        <sz val="11"/>
        <color theme="4" tint="-0.249977111117893"/>
        <rFont val="Aptos Narrow"/>
        <family val="2"/>
        <scheme val="minor"/>
      </rPr>
      <t xml:space="preserve"> entries using the additional instructions provided in the table below.</t>
    </r>
  </si>
  <si>
    <t>Scoring is based on detail and effectiveness of risk mitigations. Any risks discussed elsewhere in this Proposal but not also detailed here will result in a lower overall score.</t>
  </si>
  <si>
    <t>Movable images of risk matrix legends can be found below the Risk Assessment Table and have been provided for ease of reference. Refer to subsequent tab for risk matrix legends.</t>
  </si>
  <si>
    <r>
      <t xml:space="preserve">Enter input in blue shaded cells </t>
    </r>
    <r>
      <rPr>
        <b/>
        <sz val="11"/>
        <color theme="4" tint="-0.249977111117893"/>
        <rFont val="Aptos Narrow"/>
        <family val="2"/>
        <scheme val="minor"/>
      </rPr>
      <t>ONLY.</t>
    </r>
  </si>
  <si>
    <t>Add additional rows as necessary where indicated.</t>
  </si>
  <si>
    <t>Example: To control this risk we will be contracting the equipment manufacturer to maintain the dewatering equipment. They will perform regular spot checks and perform maintenance during each of our planned plant downtime periods such that no additional downtime is expected. Additionally, the equipment manufacturer will provide ongoing maintenance education and information to Plant Operators to improve staff knowledge and reduce the likelihood of unexpected interruptions.</t>
  </si>
  <si>
    <t>Describe potential event inherently at risk of occurring during or from this project if no risk controls are in place.</t>
  </si>
  <si>
    <t xml:space="preserve">Example: It is expected that there will be multiple instances within the life of the project where maintenance will be required  at more frequent intervals than what has been originally considered for the project. </t>
  </si>
  <si>
    <r>
      <t xml:space="preserve">This sheet is for reference only. </t>
    </r>
    <r>
      <rPr>
        <b/>
        <sz val="11"/>
        <color theme="4" tint="-0.249977111117893"/>
        <rFont val="Aptos Narrow"/>
        <family val="2"/>
        <scheme val="minor"/>
      </rPr>
      <t>DO NOT EDIT</t>
    </r>
    <r>
      <rPr>
        <sz val="11"/>
        <color theme="4" tint="-0.249977111117893"/>
        <rFont val="Aptos Narrow"/>
        <family val="2"/>
        <scheme val="minor"/>
      </rPr>
      <t>.</t>
    </r>
  </si>
  <si>
    <t>The Province reserves the right to edit emissions reduction estimates / correct to ensure consistency with Emissions Reduction Quantification Guidelines in the Request for Proposals for the Emission Performance Stream.</t>
  </si>
  <si>
    <t>Forecasted Data</t>
  </si>
  <si>
    <t>Proponent minimum self-funding of eligible expenses</t>
  </si>
  <si>
    <t>Historical Emission Intensity (HEI):</t>
  </si>
  <si>
    <t>Annual Historical Activity:</t>
  </si>
  <si>
    <t>Annual Historical Emissions:</t>
  </si>
  <si>
    <t>`</t>
  </si>
  <si>
    <t>Provide sufficient information so a technical reviewer can easily understand the use of source data to determine the final estimation of emissions.</t>
  </si>
  <si>
    <t>Input sufficient information from previous operating years to show the normal historical emissions and activity level of the existing equipment or process.</t>
  </si>
  <si>
    <t>Proponent’s cost to implement project</t>
  </si>
  <si>
    <t>tonnes CO₂e / tonne</t>
  </si>
  <si>
    <t>tonnes CO₂e / GWh</t>
  </si>
  <si>
    <t>WCI.070 Primary Aluminum Production</t>
  </si>
  <si>
    <t>WCI.200 (203 (f)) Petroleum Storage Tanks
WCI.200 (203 (g)) Industrial Wastewater Processing</t>
  </si>
  <si>
    <t>WCI.100
Coal Storage</t>
  </si>
  <si>
    <t>WCI.040
Electricity Generation</t>
  </si>
  <si>
    <t xml:space="preserve">WCI.280
Mobile Equipment </t>
  </si>
  <si>
    <t>WCI.020
General Stationary Combustion</t>
  </si>
  <si>
    <t>✓</t>
  </si>
  <si>
    <t xml:space="preserve">  &lt;&lt;&lt; [-] Expand/Hide Instructions</t>
  </si>
  <si>
    <t>WCI.350 NG Transmission and Distribution
WCI.360 Petro and NG Production and NG Processing</t>
  </si>
  <si>
    <t>WCI.030 Refinery Fuel Gas Combustion
WCI.200 Petroleum Refineries</t>
  </si>
  <si>
    <t>WCI.160 Lead Production
WCI.240 Zinc Production</t>
  </si>
  <si>
    <t>APPENDIX EP.4 - REFERENCE</t>
  </si>
  <si>
    <t>APPENDIX EP.3b - RISK MATRIX &amp; LEGENDS</t>
  </si>
  <si>
    <t>APPENDIX EP.3a - RISK ASSESSMENT</t>
  </si>
  <si>
    <t>APPENDIX EP.2c - ESTIMATED PROJECT PAYBACK CALCULATION TEMPLATE</t>
  </si>
  <si>
    <t>APPENDIX EP.2b - PROJECT BUDGET TEMPLATE</t>
  </si>
  <si>
    <t xml:space="preserve">APPENDIX EP.2a - DETAILED EXPENSE DESCRIPTION </t>
  </si>
  <si>
    <t>APPENDIX EP.1a - PROCESS DIAGRAMS</t>
  </si>
  <si>
    <t>APPENDIX EP.1b - HISTORICAL/BASELINE EMISSIONS AND ACTIVITY PROFILE - CALCULATIONS AND DATA</t>
  </si>
  <si>
    <t>APPENDIX EP.1c - PROJECT EMISSIONS AND ACTIVITY PROFILE - CALCULATIONS AND DATA</t>
  </si>
  <si>
    <r>
      <t xml:space="preserve">Cells containing annual emission and activity values should link to calculations made in Appendices </t>
    </r>
    <r>
      <rPr>
        <b/>
        <sz val="11"/>
        <color theme="4" tint="-0.249977111117893"/>
        <rFont val="Aptos Narrow"/>
        <family val="2"/>
        <scheme val="minor"/>
      </rPr>
      <t>EP.1b-Baseline</t>
    </r>
    <r>
      <rPr>
        <sz val="11"/>
        <color theme="4" tint="-0.249977111117893"/>
        <rFont val="Aptos Narrow"/>
        <family val="2"/>
        <scheme val="minor"/>
      </rPr>
      <t xml:space="preserve"> and </t>
    </r>
    <r>
      <rPr>
        <b/>
        <sz val="11"/>
        <color theme="4" tint="-0.249977111117893"/>
        <rFont val="Aptos Narrow"/>
        <family val="2"/>
        <scheme val="minor"/>
      </rPr>
      <t>EP.1c-Project</t>
    </r>
    <r>
      <rPr>
        <sz val="11"/>
        <color theme="4" tint="-0.249977111117893"/>
        <rFont val="Aptos Narrow"/>
        <family val="2"/>
        <scheme val="minor"/>
      </rPr>
      <t>, where appropriate</t>
    </r>
  </si>
  <si>
    <t>Emission Reductions are automatically calculated as the difference between the annual Baseline Emissions and Project Emissions</t>
  </si>
  <si>
    <r>
      <t xml:space="preserve"> In the </t>
    </r>
    <r>
      <rPr>
        <b/>
        <sz val="11"/>
        <color rgb="FF104861"/>
        <rFont val="Aptos Narrow"/>
        <family val="2"/>
      </rPr>
      <t>Expense Year</t>
    </r>
    <r>
      <rPr>
        <sz val="11"/>
        <color rgb="FF104861"/>
        <rFont val="Aptos Narrow"/>
        <family val="2"/>
      </rPr>
      <t xml:space="preserve"> and </t>
    </r>
    <r>
      <rPr>
        <b/>
        <sz val="11"/>
        <color rgb="FF104861"/>
        <rFont val="Aptos Narrow"/>
        <family val="2"/>
      </rPr>
      <t>Expense Quarter</t>
    </r>
    <r>
      <rPr>
        <sz val="11"/>
        <color rgb="FF104861"/>
        <rFont val="Aptos Narrow"/>
        <family val="2"/>
      </rPr>
      <t xml:space="preserve"> columns, enter the period in which the spending for each </t>
    </r>
    <r>
      <rPr>
        <b/>
        <sz val="11"/>
        <color rgb="FF104861"/>
        <rFont val="Aptos Narrow"/>
        <family val="2"/>
      </rPr>
      <t>Detailed Expense</t>
    </r>
    <r>
      <rPr>
        <sz val="11"/>
        <color rgb="FF104861"/>
        <rFont val="Aptos Narrow"/>
        <family val="2"/>
      </rPr>
      <t xml:space="preserve"> occurs</t>
    </r>
  </si>
  <si>
    <t xml:space="preserve"> Reference purple shaded cells in this Appendix when performing emissions calculations</t>
  </si>
  <si>
    <t xml:space="preserve"> Use the Other Emission Factors section below to add emission factors not included in this list</t>
  </si>
  <si>
    <r>
      <t xml:space="preserve">CIF Funding Intensity
</t>
    </r>
    <r>
      <rPr>
        <sz val="11"/>
        <color theme="1"/>
        <rFont val="BC Sans"/>
      </rPr>
      <t>(Amount of CIF funding requested per tonne of CO₂e reduced)</t>
    </r>
  </si>
  <si>
    <r>
      <t xml:space="preserve">Eligible Expense Intensity
</t>
    </r>
    <r>
      <rPr>
        <sz val="11"/>
        <color theme="1"/>
        <rFont val="BC Sans"/>
      </rPr>
      <t>(Total eligible expenses per tonne of CO₂e reduced)</t>
    </r>
  </si>
  <si>
    <r>
      <t xml:space="preserve">Extreme Risk
(12 &lt; score </t>
    </r>
    <r>
      <rPr>
        <sz val="11"/>
        <color theme="1"/>
        <rFont val="Aptos Narrow"/>
        <family val="2"/>
      </rPr>
      <t>≤</t>
    </r>
    <r>
      <rPr>
        <sz val="11"/>
        <color theme="1"/>
        <rFont val="Aptos Narrow"/>
        <family val="2"/>
        <scheme val="minor"/>
      </rPr>
      <t xml:space="preserve"> 25)</t>
    </r>
  </si>
  <si>
    <r>
      <t>tonnes CO</t>
    </r>
    <r>
      <rPr>
        <sz val="11"/>
        <color theme="1"/>
        <rFont val="Aptos Narrow"/>
        <family val="2"/>
        <scheme val="minor"/>
      </rPr>
      <t>₂e</t>
    </r>
  </si>
  <si>
    <r>
      <t xml:space="preserve">Populate this worksheet with data and calculations that show historical and baseline emissions/activity values, then link those numbers to the relevant cells in the </t>
    </r>
    <r>
      <rPr>
        <b/>
        <sz val="11"/>
        <color theme="4" tint="-0.249977111117893"/>
        <rFont val="Aptos Narrow"/>
        <family val="2"/>
        <scheme val="minor"/>
      </rPr>
      <t>EP.1d-GHG Summary</t>
    </r>
    <r>
      <rPr>
        <sz val="11"/>
        <color theme="4" tint="-0.249977111117893"/>
        <rFont val="Aptos Narrow"/>
        <family val="2"/>
        <scheme val="minor"/>
      </rPr>
      <t xml:space="preserve"> worksheet</t>
    </r>
  </si>
  <si>
    <r>
      <t xml:space="preserve">Assumptions, conversion factors, and calculation steps should be clear. Where applicable, use Emission Factors in the </t>
    </r>
    <r>
      <rPr>
        <b/>
        <sz val="11"/>
        <color theme="4" tint="-0.249977111117893"/>
        <rFont val="Aptos Narrow"/>
        <family val="2"/>
        <scheme val="minor"/>
      </rPr>
      <t>EP.4-Reference</t>
    </r>
    <r>
      <rPr>
        <sz val="11"/>
        <color theme="4" tint="-0.249977111117893"/>
        <rFont val="Aptos Narrow"/>
        <family val="2"/>
        <scheme val="minor"/>
      </rPr>
      <t xml:space="preserve"> worksheet in your calculations.</t>
    </r>
  </si>
  <si>
    <r>
      <t xml:space="preserve"> Provide process block flow diagrams of the </t>
    </r>
    <r>
      <rPr>
        <b/>
        <sz val="11"/>
        <color rgb="FF104861"/>
        <rFont val="Aptos Narrow"/>
        <family val="2"/>
        <scheme val="minor"/>
      </rPr>
      <t>Baseline</t>
    </r>
    <r>
      <rPr>
        <sz val="11"/>
        <color rgb="FF104861"/>
        <rFont val="Aptos Narrow"/>
        <family val="2"/>
        <scheme val="minor"/>
      </rPr>
      <t xml:space="preserve"> and </t>
    </r>
    <r>
      <rPr>
        <b/>
        <sz val="11"/>
        <color rgb="FF104861"/>
        <rFont val="Aptos Narrow"/>
        <family val="2"/>
        <scheme val="minor"/>
      </rPr>
      <t>Project Processes</t>
    </r>
    <r>
      <rPr>
        <sz val="11"/>
        <color rgb="FF104861"/>
        <rFont val="Aptos Narrow"/>
        <family val="2"/>
        <scheme val="minor"/>
      </rPr>
      <t xml:space="preserve"> that identify the specific </t>
    </r>
    <r>
      <rPr>
        <i/>
        <u/>
        <sz val="11"/>
        <color rgb="FF104861"/>
        <rFont val="Aptos Narrow"/>
        <family val="2"/>
        <scheme val="minor"/>
      </rPr>
      <t>equipment</t>
    </r>
    <r>
      <rPr>
        <i/>
        <sz val="11"/>
        <color rgb="FF104861"/>
        <rFont val="Aptos Narrow"/>
        <family val="2"/>
        <scheme val="minor"/>
      </rPr>
      <t xml:space="preserve"> and </t>
    </r>
    <r>
      <rPr>
        <i/>
        <u/>
        <sz val="11"/>
        <color rgb="FF104861"/>
        <rFont val="Aptos Narrow"/>
        <family val="2"/>
        <scheme val="minor"/>
      </rPr>
      <t xml:space="preserve">emission sources </t>
    </r>
    <r>
      <rPr>
        <sz val="11"/>
        <color rgb="FF104861"/>
        <rFont val="Aptos Narrow"/>
        <family val="2"/>
        <scheme val="minor"/>
      </rPr>
      <t>that are in and out of the Project scope</t>
    </r>
  </si>
  <si>
    <r>
      <t xml:space="preserve"> Clearly identify the boundaries of the project including equipment and emission sources </t>
    </r>
    <r>
      <rPr>
        <i/>
        <u/>
        <sz val="11"/>
        <color rgb="FF104861"/>
        <rFont val="Aptos Narrow"/>
        <family val="2"/>
        <scheme val="minor"/>
      </rPr>
      <t>directly</t>
    </r>
    <r>
      <rPr>
        <i/>
        <sz val="11"/>
        <color rgb="FF104861"/>
        <rFont val="Aptos Narrow"/>
        <family val="2"/>
        <scheme val="minor"/>
      </rPr>
      <t xml:space="preserve"> and </t>
    </r>
    <r>
      <rPr>
        <i/>
        <u/>
        <sz val="11"/>
        <color rgb="FF104861"/>
        <rFont val="Aptos Narrow"/>
        <family val="2"/>
        <scheme val="minor"/>
      </rPr>
      <t>indirectly</t>
    </r>
    <r>
      <rPr>
        <i/>
        <sz val="11"/>
        <color rgb="FF104861"/>
        <rFont val="Aptos Narrow"/>
        <family val="2"/>
        <scheme val="minor"/>
      </rPr>
      <t xml:space="preserve"> </t>
    </r>
    <r>
      <rPr>
        <sz val="11"/>
        <color rgb="FF104861"/>
        <rFont val="Aptos Narrow"/>
        <family val="2"/>
        <scheme val="minor"/>
      </rPr>
      <t>influenced by the Project</t>
    </r>
  </si>
  <si>
    <t>All calculations must adhere to methodologies described under Section 4 of the Request for Proposal and should be shown using linked formulas in Excel.</t>
  </si>
  <si>
    <r>
      <t xml:space="preserve">Populate this worksheet with data and calculations that show project emissions/activity values, then link those numbers to the relevant cells in the </t>
    </r>
    <r>
      <rPr>
        <b/>
        <sz val="11"/>
        <color theme="4" tint="-0.249977111117893"/>
        <rFont val="Aptos Narrow"/>
        <family val="2"/>
        <scheme val="minor"/>
      </rPr>
      <t>EP.1d-GHG Summary</t>
    </r>
    <r>
      <rPr>
        <sz val="11"/>
        <color theme="4" tint="-0.249977111117893"/>
        <rFont val="Aptos Narrow"/>
        <family val="2"/>
        <scheme val="minor"/>
      </rPr>
      <t xml:space="preserve"> worksheet</t>
    </r>
  </si>
  <si>
    <t>APPENDIX EP.1d - GHG SUMMARY</t>
  </si>
  <si>
    <t>The lesser of; 50% Eligible Expenses; or $10M</t>
  </si>
  <si>
    <t>Funding Approval Decision Date</t>
  </si>
  <si>
    <r>
      <t xml:space="preserve"> For each </t>
    </r>
    <r>
      <rPr>
        <b/>
        <sz val="11"/>
        <color rgb="FF104861"/>
        <rFont val="Aptos Narrow"/>
        <family val="2"/>
      </rPr>
      <t>Funding Source</t>
    </r>
    <r>
      <rPr>
        <sz val="11"/>
        <color rgb="FF104861"/>
        <rFont val="Aptos Narrow"/>
        <family val="2"/>
      </rPr>
      <t xml:space="preserve"> enter the </t>
    </r>
    <r>
      <rPr>
        <b/>
        <sz val="11"/>
        <color rgb="FF104861"/>
        <rFont val="Aptos Narrow"/>
        <family val="2"/>
      </rPr>
      <t>Name</t>
    </r>
    <r>
      <rPr>
        <sz val="11"/>
        <color rgb="FF104861"/>
        <rFont val="Aptos Narrow"/>
        <family val="2"/>
      </rPr>
      <t xml:space="preserve">, </t>
    </r>
    <r>
      <rPr>
        <b/>
        <sz val="11"/>
        <color rgb="FF104861"/>
        <rFont val="Aptos Narrow"/>
        <family val="2"/>
      </rPr>
      <t>Status of Funding</t>
    </r>
    <r>
      <rPr>
        <sz val="11"/>
        <color rgb="FF104861"/>
        <rFont val="Aptos Narrow"/>
        <family val="2"/>
      </rPr>
      <t xml:space="preserve">, </t>
    </r>
    <r>
      <rPr>
        <b/>
        <sz val="11"/>
        <color rgb="FF104861"/>
        <rFont val="Aptos Narrow"/>
        <family val="2"/>
      </rPr>
      <t>Funding Approval Decision Date</t>
    </r>
    <r>
      <rPr>
        <sz val="11"/>
        <color rgb="FF104861"/>
        <rFont val="Aptos Narrow"/>
        <family val="2"/>
      </rPr>
      <t xml:space="preserve">, </t>
    </r>
    <r>
      <rPr>
        <b/>
        <sz val="11"/>
        <color rgb="FF104861"/>
        <rFont val="Aptos Narrow"/>
        <family val="2"/>
      </rPr>
      <t>Amount of Funding Requested</t>
    </r>
    <r>
      <rPr>
        <sz val="11"/>
        <color rgb="FF104861"/>
        <rFont val="Aptos Narrow"/>
        <family val="2"/>
      </rPr>
      <t xml:space="preserve">, and </t>
    </r>
    <r>
      <rPr>
        <b/>
        <sz val="11"/>
        <color rgb="FF104861"/>
        <rFont val="Aptos Narrow"/>
        <family val="2"/>
      </rPr>
      <t>Amount of Funding Committed</t>
    </r>
  </si>
  <si>
    <r>
      <t xml:space="preserve"> In the </t>
    </r>
    <r>
      <rPr>
        <b/>
        <sz val="11"/>
        <color rgb="FF104861"/>
        <rFont val="Aptos Narrow"/>
        <family val="2"/>
      </rPr>
      <t>Funding Sources Breakdown Table</t>
    </r>
    <r>
      <rPr>
        <sz val="11"/>
        <color rgb="FF104861"/>
        <rFont val="Aptos Narrow"/>
        <family val="2"/>
      </rPr>
      <t xml:space="preserve"> enter all Project funding sources external to the Proponent and CIF</t>
    </r>
  </si>
  <si>
    <r>
      <t xml:space="preserve"> In the </t>
    </r>
    <r>
      <rPr>
        <b/>
        <sz val="11"/>
        <color rgb="FF104861"/>
        <rFont val="Aptos Narrow"/>
        <family val="2"/>
      </rPr>
      <t>Detailed Expense Description Table</t>
    </r>
    <r>
      <rPr>
        <sz val="11"/>
        <color rgb="FF104861"/>
        <rFont val="Aptos Narrow"/>
        <family val="2"/>
      </rPr>
      <t xml:space="preserve">, for each </t>
    </r>
    <r>
      <rPr>
        <b/>
        <sz val="11"/>
        <color rgb="FF104861"/>
        <rFont val="Aptos Narrow"/>
        <family val="2"/>
      </rPr>
      <t>Budget Item</t>
    </r>
    <r>
      <rPr>
        <sz val="11"/>
        <color rgb="FF104861"/>
        <rFont val="Aptos Narrow"/>
        <family val="2"/>
      </rPr>
      <t xml:space="preserve"> enter all </t>
    </r>
    <r>
      <rPr>
        <b/>
        <sz val="11"/>
        <color rgb="FF104861"/>
        <rFont val="Aptos Narrow"/>
        <family val="2"/>
      </rPr>
      <t>Detailed Expenses</t>
    </r>
    <r>
      <rPr>
        <sz val="11"/>
        <color rgb="FF104861"/>
        <rFont val="Aptos Narrow"/>
        <family val="2"/>
      </rPr>
      <t xml:space="preserve"> necessary to implement the </t>
    </r>
    <r>
      <rPr>
        <b/>
        <sz val="11"/>
        <color rgb="FF104861"/>
        <rFont val="Aptos Narrow"/>
        <family val="2"/>
      </rPr>
      <t>Project</t>
    </r>
  </si>
  <si>
    <t xml:space="preserve">  &lt;&lt;&lt; [-] Expand/Hide Table</t>
  </si>
  <si>
    <t>Approved Funding from other Sources</t>
  </si>
  <si>
    <t>Requested Funding from other Sources</t>
  </si>
  <si>
    <t>Amount ($CAD)</t>
  </si>
  <si>
    <t>Consider all sources of emissions "Attributable" to or "Associated with" the Reporting Operation, as defined in the Request for Proposals, that are affected by the project.</t>
  </si>
  <si>
    <t>Establish a baseline that is a realistic forecast of year-to-year emissions and activity from 2026 to 2036 (inclusive) that would occur if the Project is not implemented.</t>
  </si>
  <si>
    <t>Establish a realistic forecast of year-to-year emissions and activity from 2026 to 2036 (inclusive) that would occur if the Project is implemented.</t>
  </si>
  <si>
    <t xml:space="preserve">   Savings Item 3 (please specify)</t>
  </si>
  <si>
    <t>Clean Industry Fund Proposal - Summary of Project Funding Table</t>
  </si>
  <si>
    <t>Funding requested from Clean Industry Fund
(CIF will fund up to 50% of eligible expenses to a maximum of $10 million)</t>
  </si>
  <si>
    <t>Clean Industry Fund Proposal - Summary of GHG Impacts Table</t>
  </si>
  <si>
    <t>Clean Industry Fund Proposal - Summary of Intensity Performance Table</t>
  </si>
  <si>
    <t>Clean Industry Fund Proposal - Summary of Financial Indicators Table</t>
  </si>
  <si>
    <t>Clean Industry Fund Proposal - Baseline Process</t>
  </si>
  <si>
    <t>Clean Industry Fund Proposal - Project Process</t>
  </si>
  <si>
    <t>Clean Industry Fund Proposal - Funding Sources Breakdown Table</t>
  </si>
  <si>
    <t>Clean Industry Fund Proposal - Detailed Expense Description Table</t>
  </si>
  <si>
    <t xml:space="preserve"> Enter the Funding Requested from Clean Industry Fund</t>
  </si>
  <si>
    <t>Clean Industry Fund Proposal - Estimated Cost Breakdown Table by Provincial Fiscal Year</t>
  </si>
  <si>
    <t>Maximum Possible Clean Industry Fund Ask</t>
  </si>
  <si>
    <t>Funding Requested from Clean Industry Fund</t>
  </si>
  <si>
    <t>Projects that target hard-to-abate emissions with higher Total Project Eligible Exprenses per tCO₂e reduced values will result in higher evaluation scores in the corresponding category.
Projects with Total Project Eligible Exprenses per tCO₂e reduced below the current B.C. OBPS Compliance Charge Rate must provide additional justification for Clean funding need in Section 5 "Business Case" of the Proposal Form.</t>
  </si>
  <si>
    <t>Clean Industry Fund Proposal - Risk Assessment Table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</si>
</sst>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8" formatCode="&quot;$&quot;#,##0.00;[Red]\-&quot;$&quot;#,##0.00"/>
    <numFmt numFmtId="44" formatCode="_-&quot;$&quot;* #,##0.00_-;\-&quot;$&quot;* #,##0.00_-;_-&quot;$&quot;* &quot;-&quot;??_-;_-@_-"/>
    <numFmt numFmtId="43" formatCode="_-* #,##0.00_-;\-* #,##0.00_-;_-* &quot;-&quot;??_-;_-@_-"/>
    <numFmt numFmtId="164" formatCode="#,##0_ ;\-#,##0\ "/>
    <numFmt numFmtId="165" formatCode="_-* #,##0_-;\-* #,##0_-;_-* &quot;-&quot;??_-;_-@_-"/>
    <numFmt numFmtId="166" formatCode="0.0%"/>
    <numFmt numFmtId="167" formatCode="&quot;$&quot;#,##0"/>
    <numFmt numFmtId="168" formatCode="_-&quot;$&quot;* #,##0_-;\-&quot;$&quot;* #,##0_-;_-&quot;$&quot;* &quot;-&quot;??_-;_-@_-"/>
    <numFmt numFmtId="169" formatCode="0.0"/>
    <numFmt numFmtId="170" formatCode="0.000000"/>
    <numFmt numFmtId="171" formatCode="0.0000E+00"/>
    <numFmt numFmtId="172" formatCode="0.00000"/>
    <numFmt numFmtId="173" formatCode="0.0000"/>
    <numFmt numFmtId="174" formatCode="#,##0.0"/>
  </numFmts>
  <fonts count="116" x14ac:knownFonts="1">
    <font>
      <sz val="11"/>
      <color theme="1"/>
      <name val="Aptos Narrow"/>
      <family val="2"/>
      <scheme val="minor"/>
    </font>
    <font>
      <sz val="11"/>
      <color theme="1"/>
      <name val="Aptos Narrow"/>
      <family val="2"/>
      <scheme val="minor"/>
    </font>
    <font>
      <b/>
      <sz val="11"/>
      <color rgb="FF3F3F3F"/>
      <name val="Aptos Narrow"/>
      <family val="2"/>
      <scheme val="minor"/>
    </font>
    <font>
      <b/>
      <sz val="11"/>
      <color theme="0"/>
      <name val="Aptos Narrow"/>
      <family val="2"/>
      <scheme val="minor"/>
    </font>
    <font>
      <b/>
      <sz val="11"/>
      <color theme="1"/>
      <name val="Aptos Narrow"/>
      <family val="2"/>
      <scheme val="minor"/>
    </font>
    <font>
      <sz val="11"/>
      <color theme="0"/>
      <name val="Aptos Narrow"/>
      <family val="2"/>
      <scheme val="minor"/>
    </font>
    <font>
      <i/>
      <sz val="11"/>
      <color theme="1"/>
      <name val="Aptos Narrow"/>
      <family val="2"/>
      <scheme val="minor"/>
    </font>
    <font>
      <b/>
      <u/>
      <sz val="12"/>
      <name val="Aptos Narrow"/>
      <family val="2"/>
      <scheme val="minor"/>
    </font>
    <font>
      <sz val="10"/>
      <color theme="1"/>
      <name val="Aptos Narrow"/>
      <family val="2"/>
      <scheme val="minor"/>
    </font>
    <font>
      <b/>
      <i/>
      <sz val="12"/>
      <color theme="4" tint="-0.249977111117893"/>
      <name val="Aptos Narrow"/>
      <family val="2"/>
      <scheme val="minor"/>
    </font>
    <font>
      <i/>
      <sz val="11"/>
      <color theme="4" tint="-0.249977111117893"/>
      <name val="Aptos Narrow"/>
      <family val="2"/>
      <scheme val="minor"/>
    </font>
    <font>
      <sz val="12"/>
      <color theme="4" tint="-0.249977111117893"/>
      <name val="Aptos Narrow"/>
      <family val="2"/>
      <scheme val="minor"/>
    </font>
    <font>
      <b/>
      <sz val="10"/>
      <color theme="3"/>
      <name val="Aptos Narrow"/>
      <family val="2"/>
      <scheme val="minor"/>
    </font>
    <font>
      <sz val="10"/>
      <name val="Aptos Narrow"/>
      <family val="2"/>
      <scheme val="minor"/>
    </font>
    <font>
      <b/>
      <sz val="10"/>
      <color rgb="FF0070C0"/>
      <name val="Aptos Narrow"/>
      <family val="2"/>
      <scheme val="minor"/>
    </font>
    <font>
      <b/>
      <sz val="11"/>
      <color rgb="FF0070C0"/>
      <name val="Aptos Narrow"/>
      <family val="2"/>
      <scheme val="minor"/>
    </font>
    <font>
      <b/>
      <sz val="10"/>
      <color theme="1"/>
      <name val="Aptos Narrow"/>
      <family val="2"/>
      <scheme val="minor"/>
    </font>
    <font>
      <i/>
      <sz val="10"/>
      <color theme="1"/>
      <name val="Aptos Narrow"/>
      <family val="2"/>
      <scheme val="minor"/>
    </font>
    <font>
      <b/>
      <i/>
      <sz val="10"/>
      <color theme="1"/>
      <name val="Aptos Narrow"/>
      <family val="2"/>
      <scheme val="minor"/>
    </font>
    <font>
      <i/>
      <sz val="9"/>
      <color theme="1"/>
      <name val="Aptos Narrow"/>
      <family val="2"/>
      <scheme val="minor"/>
    </font>
    <font>
      <sz val="11"/>
      <name val="Aptos Narrow"/>
      <family val="2"/>
      <scheme val="minor"/>
    </font>
    <font>
      <sz val="8"/>
      <color theme="1"/>
      <name val="Aptos Narrow"/>
      <family val="2"/>
      <scheme val="minor"/>
    </font>
    <font>
      <b/>
      <i/>
      <sz val="10"/>
      <color theme="3"/>
      <name val="Aptos Narrow"/>
      <family val="2"/>
      <scheme val="minor"/>
    </font>
    <font>
      <i/>
      <sz val="10"/>
      <color rgb="FFFF0000"/>
      <name val="Aptos Narrow"/>
      <family val="2"/>
      <scheme val="minor"/>
    </font>
    <font>
      <sz val="10"/>
      <color rgb="FFFF0000"/>
      <name val="Aptos Narrow"/>
      <family val="2"/>
      <scheme val="minor"/>
    </font>
    <font>
      <b/>
      <sz val="10"/>
      <name val="Aptos Narrow"/>
      <family val="2"/>
      <scheme val="minor"/>
    </font>
    <font>
      <b/>
      <i/>
      <sz val="12"/>
      <color rgb="FF104861"/>
      <name val="Aptos Narrow"/>
      <family val="2"/>
      <scheme val="minor"/>
    </font>
    <font>
      <i/>
      <sz val="11"/>
      <color rgb="FF104861"/>
      <name val="Aptos Narrow"/>
      <family val="2"/>
      <scheme val="minor"/>
    </font>
    <font>
      <i/>
      <sz val="10"/>
      <color theme="3"/>
      <name val="Aptos Narrow"/>
      <family val="2"/>
      <scheme val="minor"/>
    </font>
    <font>
      <u/>
      <sz val="10"/>
      <color theme="1"/>
      <name val="Aptos Narrow"/>
      <family val="2"/>
      <scheme val="minor"/>
    </font>
    <font>
      <u/>
      <sz val="11"/>
      <color theme="10"/>
      <name val="Aptos Narrow"/>
      <family val="2"/>
      <scheme val="minor"/>
    </font>
    <font>
      <sz val="11"/>
      <color indexed="8"/>
      <name val="Calibri"/>
      <family val="2"/>
    </font>
    <font>
      <b/>
      <sz val="12"/>
      <color theme="0"/>
      <name val="Aptos Display"/>
      <family val="2"/>
      <scheme val="major"/>
    </font>
    <font>
      <sz val="8"/>
      <name val="Aptos Narrow"/>
      <family val="2"/>
      <scheme val="minor"/>
    </font>
    <font>
      <sz val="11"/>
      <color theme="4" tint="-0.249977111117893"/>
      <name val="Aptos Narrow"/>
      <family val="2"/>
      <scheme val="minor"/>
    </font>
    <font>
      <sz val="10"/>
      <color theme="0" tint="-0.499984740745262"/>
      <name val="Aptos Narrow"/>
      <family val="2"/>
      <scheme val="minor"/>
    </font>
    <font>
      <b/>
      <vertAlign val="subscript"/>
      <sz val="11"/>
      <color rgb="FF000000"/>
      <name val="Aptos Narrow"/>
      <family val="2"/>
      <scheme val="minor"/>
    </font>
    <font>
      <b/>
      <sz val="11"/>
      <name val="Aptos Narrow"/>
      <family val="2"/>
      <scheme val="minor"/>
    </font>
    <font>
      <sz val="10"/>
      <color indexed="8"/>
      <name val="Aptos Narrow"/>
      <family val="2"/>
      <scheme val="minor"/>
    </font>
    <font>
      <b/>
      <vertAlign val="subscript"/>
      <sz val="11"/>
      <name val="Aptos Narrow"/>
      <family val="2"/>
      <scheme val="minor"/>
    </font>
    <font>
      <b/>
      <sz val="11"/>
      <color indexed="8"/>
      <name val="Aptos Narrow"/>
      <family val="2"/>
      <scheme val="minor"/>
    </font>
    <font>
      <sz val="11"/>
      <color indexed="8"/>
      <name val="Aptos Narrow"/>
      <family val="2"/>
      <scheme val="minor"/>
    </font>
    <font>
      <b/>
      <sz val="18"/>
      <color indexed="8"/>
      <name val="Aptos Narrow"/>
      <family val="2"/>
      <scheme val="minor"/>
    </font>
    <font>
      <i/>
      <vertAlign val="subscript"/>
      <sz val="11"/>
      <color rgb="FF000000"/>
      <name val="Aptos Narrow"/>
      <family val="2"/>
      <scheme val="minor"/>
    </font>
    <font>
      <i/>
      <vertAlign val="subscript"/>
      <sz val="11"/>
      <name val="Aptos Narrow"/>
      <family val="2"/>
      <scheme val="minor"/>
    </font>
    <font>
      <i/>
      <sz val="11"/>
      <name val="Aptos Narrow"/>
      <family val="2"/>
      <scheme val="minor"/>
    </font>
    <font>
      <i/>
      <sz val="11"/>
      <color indexed="8"/>
      <name val="Aptos Narrow"/>
      <family val="2"/>
      <scheme val="minor"/>
    </font>
    <font>
      <sz val="11"/>
      <color rgb="FF0070C0"/>
      <name val="Aptos Narrow"/>
      <family val="2"/>
      <scheme val="minor"/>
    </font>
    <font>
      <u/>
      <sz val="10"/>
      <color theme="0" tint="-0.499984740745262"/>
      <name val="Aptos Narrow"/>
      <family val="2"/>
      <scheme val="minor"/>
    </font>
    <font>
      <b/>
      <sz val="11"/>
      <name val="Aptos Narrow"/>
      <family val="2"/>
    </font>
    <font>
      <sz val="24"/>
      <color theme="1"/>
      <name val="Aptos Narrow"/>
      <family val="2"/>
      <scheme val="minor"/>
    </font>
    <font>
      <sz val="11"/>
      <color theme="9"/>
      <name val="Aptos Narrow"/>
      <family val="2"/>
      <scheme val="minor"/>
    </font>
    <font>
      <sz val="11"/>
      <color theme="9" tint="0.79998168889431442"/>
      <name val="Aptos Narrow"/>
      <family val="2"/>
      <scheme val="minor"/>
    </font>
    <font>
      <sz val="11"/>
      <color rgb="FFFFFFCC"/>
      <name val="Aptos Narrow"/>
      <family val="2"/>
      <scheme val="minor"/>
    </font>
    <font>
      <sz val="11"/>
      <color theme="5" tint="0.39997558519241921"/>
      <name val="Aptos Narrow"/>
      <family val="2"/>
      <scheme val="minor"/>
    </font>
    <font>
      <sz val="11"/>
      <color rgb="FFFF5050"/>
      <name val="Aptos Narrow"/>
      <family val="2"/>
      <scheme val="minor"/>
    </font>
    <font>
      <sz val="11"/>
      <color theme="1"/>
      <name val="Aptos Narrow"/>
      <family val="2"/>
    </font>
    <font>
      <b/>
      <u/>
      <sz val="10"/>
      <color theme="1"/>
      <name val="Aptos Narrow"/>
      <family val="2"/>
      <scheme val="minor"/>
    </font>
    <font>
      <b/>
      <sz val="9"/>
      <color theme="1"/>
      <name val="Aptos Narrow"/>
      <family val="2"/>
      <scheme val="minor"/>
    </font>
    <font>
      <b/>
      <vertAlign val="subscript"/>
      <sz val="9"/>
      <color theme="1"/>
      <name val="Aptos Narrow"/>
      <family val="2"/>
      <scheme val="minor"/>
    </font>
    <font>
      <sz val="9"/>
      <color theme="1"/>
      <name val="Aptos Narrow"/>
      <family val="2"/>
      <scheme val="minor"/>
    </font>
    <font>
      <i/>
      <sz val="11"/>
      <color theme="3" tint="0.249977111117893"/>
      <name val="Aptos Narrow"/>
      <family val="2"/>
      <scheme val="minor"/>
    </font>
    <font>
      <b/>
      <i/>
      <sz val="11"/>
      <color theme="3" tint="0.249977111117893"/>
      <name val="Aptos Narrow"/>
      <family val="2"/>
      <scheme val="minor"/>
    </font>
    <font>
      <b/>
      <sz val="11"/>
      <color theme="1"/>
      <name val="Aptos Narrow"/>
      <family val="2"/>
    </font>
    <font>
      <b/>
      <sz val="11"/>
      <color rgb="FF000000"/>
      <name val="Aptos Narrow"/>
      <family val="2"/>
      <scheme val="minor"/>
    </font>
    <font>
      <i/>
      <sz val="11"/>
      <color rgb="FF000000"/>
      <name val="Aptos Narrow"/>
      <family val="2"/>
      <scheme val="minor"/>
    </font>
    <font>
      <b/>
      <sz val="11"/>
      <color theme="4" tint="-0.249977111117893"/>
      <name val="Aptos Narrow"/>
      <family val="2"/>
      <scheme val="minor"/>
    </font>
    <font>
      <b/>
      <sz val="12"/>
      <color theme="1"/>
      <name val="Aptos Narrow"/>
      <family val="2"/>
    </font>
    <font>
      <i/>
      <sz val="10"/>
      <color theme="1"/>
      <name val="Aptos Narrow"/>
      <family val="2"/>
    </font>
    <font>
      <sz val="11"/>
      <color rgb="FF104861"/>
      <name val="Aptos Narrow"/>
      <family val="2"/>
    </font>
    <font>
      <b/>
      <sz val="11"/>
      <color rgb="FF104861"/>
      <name val="Aptos Narrow"/>
      <family val="2"/>
    </font>
    <font>
      <sz val="11"/>
      <color rgb="FF000000"/>
      <name val="Aptos Narrow"/>
      <family val="2"/>
    </font>
    <font>
      <b/>
      <sz val="11"/>
      <color rgb="FF000000"/>
      <name val="Aptos Narrow"/>
      <family val="2"/>
    </font>
    <font>
      <b/>
      <i/>
      <sz val="10"/>
      <color theme="1"/>
      <name val="Aptos Narrow"/>
      <family val="2"/>
    </font>
    <font>
      <b/>
      <sz val="12"/>
      <color theme="0"/>
      <name val="Aptos Narrow"/>
      <family val="2"/>
      <scheme val="minor"/>
    </font>
    <font>
      <sz val="10"/>
      <color theme="4" tint="-0.249977111117893"/>
      <name val="Aptos Narrow"/>
      <family val="2"/>
      <scheme val="minor"/>
    </font>
    <font>
      <b/>
      <sz val="12"/>
      <color theme="0"/>
      <name val="Aptos Display"/>
      <family val="2"/>
      <scheme val="major"/>
    </font>
    <font>
      <sz val="11"/>
      <color theme="1" tint="0.249977111117893"/>
      <name val="Aptos Narrow"/>
      <family val="2"/>
      <scheme val="minor"/>
    </font>
    <font>
      <sz val="11"/>
      <color rgb="FF000000"/>
      <name val="Aptos Narrow"/>
      <family val="2"/>
      <scheme val="minor"/>
    </font>
    <font>
      <i/>
      <sz val="11"/>
      <color rgb="FF000000"/>
      <name val="Aptos Narrow"/>
      <family val="2"/>
    </font>
    <font>
      <b/>
      <sz val="12"/>
      <color theme="0"/>
      <name val="BC Sans"/>
    </font>
    <font>
      <sz val="11"/>
      <color theme="1"/>
      <name val="BC Sans"/>
    </font>
    <font>
      <sz val="11"/>
      <color theme="0"/>
      <name val="BC Sans"/>
    </font>
    <font>
      <b/>
      <sz val="11"/>
      <color theme="1"/>
      <name val="BC Sans"/>
    </font>
    <font>
      <b/>
      <sz val="11"/>
      <color rgb="FF3F3F3F"/>
      <name val="BC Sans"/>
    </font>
    <font>
      <b/>
      <sz val="11"/>
      <color theme="1" tint="0.249977111117893"/>
      <name val="BC Sans"/>
    </font>
    <font>
      <i/>
      <sz val="11"/>
      <color theme="1"/>
      <name val="BC Sans"/>
    </font>
    <font>
      <sz val="11"/>
      <color theme="1"/>
      <name val="Aptos Narrow"/>
      <family val="2"/>
    </font>
    <font>
      <sz val="11"/>
      <name val="Aptos Narrow"/>
      <family val="2"/>
    </font>
    <font>
      <sz val="11"/>
      <color theme="9"/>
      <name val="Aptos Narrow"/>
      <family val="2"/>
    </font>
    <font>
      <sz val="11"/>
      <color theme="9" tint="0.79998168889431442"/>
      <name val="Aptos Narrow"/>
      <family val="2"/>
    </font>
    <font>
      <sz val="11"/>
      <color rgb="FFFFFFCC"/>
      <name val="Aptos Narrow"/>
      <family val="2"/>
    </font>
    <font>
      <sz val="11"/>
      <color theme="5" tint="0.39997558519241921"/>
      <name val="Aptos Narrow"/>
      <family val="2"/>
    </font>
    <font>
      <sz val="11"/>
      <color rgb="FFFF5050"/>
      <name val="Aptos Narrow"/>
      <family val="2"/>
    </font>
    <font>
      <b/>
      <sz val="11"/>
      <color theme="1"/>
      <name val="Aptos Narrow"/>
      <family val="2"/>
    </font>
    <font>
      <b/>
      <sz val="12"/>
      <color theme="0"/>
      <name val="Aptos Display"/>
      <family val="2"/>
    </font>
    <font>
      <b/>
      <sz val="10"/>
      <color theme="1"/>
      <name val="Aptos Narrow"/>
      <family val="2"/>
    </font>
    <font>
      <sz val="10"/>
      <color theme="1"/>
      <name val="Aptos Narrow"/>
      <family val="2"/>
    </font>
    <font>
      <b/>
      <sz val="14"/>
      <color theme="1"/>
      <name val="Aptos Narrow"/>
      <family val="2"/>
    </font>
    <font>
      <i/>
      <sz val="10"/>
      <color theme="1"/>
      <name val="Aptos Narrow"/>
      <family val="2"/>
    </font>
    <font>
      <b/>
      <sz val="12"/>
      <color theme="1"/>
      <name val="Aptos Narrow"/>
      <family val="2"/>
    </font>
    <font>
      <b/>
      <sz val="10"/>
      <name val="Aptos Narrow"/>
      <family val="2"/>
    </font>
    <font>
      <b/>
      <sz val="10"/>
      <color theme="6" tint="0.39997558519241921"/>
      <name val="Aptos Narrow"/>
      <family val="2"/>
    </font>
    <font>
      <sz val="10"/>
      <name val="Aptos Narrow"/>
      <family val="2"/>
    </font>
    <font>
      <sz val="10"/>
      <color rgb="FFFF0000"/>
      <name val="Aptos Narrow"/>
      <family val="2"/>
    </font>
    <font>
      <sz val="11"/>
      <color theme="0"/>
      <name val="Aptos Display"/>
      <family val="2"/>
      <scheme val="major"/>
    </font>
    <font>
      <b/>
      <sz val="11"/>
      <name val="Aptos Narrow"/>
      <family val="2"/>
    </font>
    <font>
      <sz val="8"/>
      <color theme="1"/>
      <name val="Aptos Narrow"/>
      <family val="2"/>
    </font>
    <font>
      <sz val="11"/>
      <color rgb="FF104861"/>
      <name val="Aptos Narrow"/>
      <family val="2"/>
    </font>
    <font>
      <i/>
      <sz val="11"/>
      <color theme="1"/>
      <name val="Aptos Narrow"/>
      <family val="2"/>
    </font>
    <font>
      <sz val="11"/>
      <color rgb="FF104861"/>
      <name val="Aptos Narrow"/>
      <family val="2"/>
      <scheme val="minor"/>
    </font>
    <font>
      <b/>
      <sz val="11"/>
      <color rgb="FF104861"/>
      <name val="Aptos Narrow"/>
      <family val="2"/>
      <scheme val="minor"/>
    </font>
    <font>
      <i/>
      <u/>
      <sz val="11"/>
      <color rgb="FF104861"/>
      <name val="Aptos Narrow"/>
      <family val="2"/>
      <scheme val="minor"/>
    </font>
    <font>
      <b/>
      <sz val="12"/>
      <color theme="1"/>
      <name val="Aptos Narrow"/>
      <family val="2"/>
      <scheme val="minor"/>
    </font>
    <font>
      <b/>
      <sz val="12"/>
      <color theme="1"/>
      <name val="Aptos Narrow"/>
    </font>
    <font>
      <b/>
      <sz val="12"/>
      <name val="Aptos Narrow"/>
      <family val="2"/>
    </font>
  </fonts>
  <fills count="37">
    <fill>
      <patternFill patternType="none"/>
    </fill>
    <fill>
      <patternFill patternType="gray125"/>
    </fill>
    <fill>
      <patternFill patternType="solid">
        <fgColor rgb="FFF2F2F2"/>
      </patternFill>
    </fill>
    <fill>
      <patternFill patternType="solid">
        <fgColor theme="8" tint="0.79998168889431442"/>
        <bgColor indexed="65"/>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theme="1"/>
        <bgColor indexed="64"/>
      </patternFill>
    </fill>
    <fill>
      <patternFill patternType="solid">
        <fgColor rgb="FFFFC000"/>
        <bgColor indexed="64"/>
      </patternFill>
    </fill>
    <fill>
      <patternFill patternType="solid">
        <fgColor theme="3" tint="0.89999084444715716"/>
        <bgColor indexed="64"/>
      </patternFill>
    </fill>
    <fill>
      <patternFill patternType="solid">
        <fgColor theme="4"/>
        <bgColor indexed="64"/>
      </patternFill>
    </fill>
    <fill>
      <patternFill patternType="solid">
        <fgColor theme="6"/>
        <bgColor indexed="64"/>
      </patternFill>
    </fill>
    <fill>
      <patternFill patternType="solid">
        <fgColor theme="5"/>
        <bgColor indexed="64"/>
      </patternFill>
    </fill>
    <fill>
      <patternFill patternType="solid">
        <fgColor theme="2" tint="-9.9978637043366805E-2"/>
        <bgColor indexed="64"/>
      </patternFill>
    </fill>
    <fill>
      <patternFill patternType="solid">
        <fgColor theme="0" tint="-4.9989318521683403E-2"/>
        <bgColor indexed="64"/>
      </patternFill>
    </fill>
    <fill>
      <patternFill patternType="solid">
        <fgColor theme="3" tint="0.749992370372631"/>
        <bgColor indexed="64"/>
      </patternFill>
    </fill>
    <fill>
      <patternFill patternType="solid">
        <fgColor theme="0" tint="-0.34998626667073579"/>
        <bgColor indexed="64"/>
      </patternFill>
    </fill>
    <fill>
      <patternFill patternType="solid">
        <fgColor theme="5" tint="0.59999389629810485"/>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rgb="FFFFFF99"/>
        <bgColor indexed="64"/>
      </patternFill>
    </fill>
    <fill>
      <patternFill patternType="solid">
        <fgColor rgb="FFFF5050"/>
        <bgColor indexed="64"/>
      </patternFill>
    </fill>
    <fill>
      <patternFill patternType="solid">
        <fgColor theme="5" tint="0.39997558519241921"/>
        <bgColor indexed="64"/>
      </patternFill>
    </fill>
    <fill>
      <patternFill patternType="solid">
        <fgColor theme="9"/>
        <bgColor indexed="64"/>
      </patternFill>
    </fill>
    <fill>
      <patternFill patternType="solid">
        <fgColor rgb="FFFFCCCC"/>
        <bgColor indexed="64"/>
      </patternFill>
    </fill>
    <fill>
      <patternFill patternType="solid">
        <fgColor rgb="FFFFD96D"/>
        <bgColor indexed="64"/>
      </patternFill>
    </fill>
    <fill>
      <patternFill patternType="solid">
        <fgColor theme="9" tint="0.39997558519241921"/>
        <bgColor indexed="64"/>
      </patternFill>
    </fill>
    <fill>
      <patternFill patternType="solid">
        <fgColor theme="1" tint="0.249977111117893"/>
        <bgColor indexed="64"/>
      </patternFill>
    </fill>
    <fill>
      <patternFill patternType="solid">
        <fgColor rgb="FFFFD661"/>
        <bgColor indexed="64"/>
      </patternFill>
    </fill>
    <fill>
      <patternFill patternType="solid">
        <fgColor rgb="FFFFE59B"/>
        <bgColor indexed="64"/>
      </patternFill>
    </fill>
    <fill>
      <patternFill patternType="solid">
        <fgColor rgb="FFF2CEEF"/>
        <bgColor indexed="64"/>
      </patternFill>
    </fill>
    <fill>
      <patternFill patternType="solid">
        <fgColor theme="4" tint="0.79998168889431442"/>
        <bgColor indexed="64"/>
      </patternFill>
    </fill>
    <fill>
      <patternFill patternType="solid">
        <fgColor theme="5" tint="-0.249977111117893"/>
        <bgColor indexed="64"/>
      </patternFill>
    </fill>
    <fill>
      <patternFill patternType="solid">
        <fgColor rgb="FF7030A0"/>
        <bgColor indexed="64"/>
      </patternFill>
    </fill>
  </fills>
  <borders count="134">
    <border>
      <left/>
      <right/>
      <top/>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style="thin">
        <color indexed="64"/>
      </top>
      <bottom/>
      <diagonal/>
    </border>
    <border>
      <left style="medium">
        <color indexed="64"/>
      </left>
      <right/>
      <top style="thin">
        <color rgb="FF000000"/>
      </top>
      <bottom style="thin">
        <color indexed="64"/>
      </bottom>
      <diagonal/>
    </border>
    <border>
      <left/>
      <right style="medium">
        <color indexed="64"/>
      </right>
      <top style="thin">
        <color rgb="FF000000"/>
      </top>
      <bottom style="thin">
        <color indexed="64"/>
      </bottom>
      <diagonal/>
    </border>
    <border>
      <left/>
      <right/>
      <top style="thin">
        <color rgb="FF000000"/>
      </top>
      <bottom style="thin">
        <color indexed="64"/>
      </bottom>
      <diagonal/>
    </border>
    <border>
      <left style="medium">
        <color indexed="64"/>
      </left>
      <right style="thin">
        <color indexed="64"/>
      </right>
      <top style="thin">
        <color rgb="FF000000"/>
      </top>
      <bottom style="thin">
        <color indexed="64"/>
      </bottom>
      <diagonal/>
    </border>
    <border>
      <left style="thin">
        <color indexed="64"/>
      </left>
      <right style="medium">
        <color indexed="64"/>
      </right>
      <top style="thin">
        <color rgb="FF000000"/>
      </top>
      <bottom style="thin">
        <color indexed="64"/>
      </bottom>
      <diagonal/>
    </border>
    <border>
      <left style="medium">
        <color indexed="64"/>
      </left>
      <right style="medium">
        <color indexed="64"/>
      </right>
      <top style="thin">
        <color rgb="FF000000"/>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style="medium">
        <color indexed="64"/>
      </right>
      <top style="medium">
        <color indexed="64"/>
      </top>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style="medium">
        <color indexed="64"/>
      </left>
      <right style="medium">
        <color indexed="64"/>
      </right>
      <top/>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diagonal/>
    </border>
    <border>
      <left/>
      <right style="thin">
        <color indexed="64"/>
      </right>
      <top style="medium">
        <color indexed="64"/>
      </top>
      <bottom style="thin">
        <color indexed="64"/>
      </bottom>
      <diagonal/>
    </border>
    <border>
      <left/>
      <right style="medium">
        <color indexed="64"/>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thin">
        <color indexed="64"/>
      </right>
      <top/>
      <bottom style="medium">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double">
        <color indexed="64"/>
      </bottom>
      <diagonal/>
    </border>
    <border>
      <left/>
      <right style="thin">
        <color indexed="64"/>
      </right>
      <top style="thin">
        <color indexed="64"/>
      </top>
      <bottom style="double">
        <color indexed="64"/>
      </bottom>
      <diagonal/>
    </border>
    <border>
      <left style="medium">
        <color indexed="64"/>
      </left>
      <right style="medium">
        <color indexed="64"/>
      </right>
      <top style="thin">
        <color indexed="64"/>
      </top>
      <bottom style="double">
        <color indexed="64"/>
      </bottom>
      <diagonal/>
    </border>
    <border>
      <left style="medium">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medium">
        <color indexed="64"/>
      </left>
      <right style="medium">
        <color indexed="64"/>
      </right>
      <top style="double">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style="medium">
        <color indexed="64"/>
      </bottom>
      <diagonal/>
    </border>
    <border>
      <left/>
      <right/>
      <top/>
      <bottom style="double">
        <color indexed="64"/>
      </bottom>
      <diagonal/>
    </border>
    <border>
      <left style="thin">
        <color indexed="64"/>
      </left>
      <right style="thin">
        <color indexed="64"/>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double">
        <color indexed="64"/>
      </top>
      <bottom style="thin">
        <color indexed="64"/>
      </bottom>
      <diagonal/>
    </border>
    <border>
      <left style="medium">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diagonalUp="1" diagonalDown="1">
      <left style="medium">
        <color indexed="64"/>
      </left>
      <right style="thin">
        <color indexed="64"/>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left style="thin">
        <color indexed="64"/>
      </left>
      <right/>
      <top style="medium">
        <color indexed="64"/>
      </top>
      <bottom/>
      <diagonal/>
    </border>
    <border>
      <left style="thin">
        <color indexed="64"/>
      </left>
      <right/>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double">
        <color indexed="64"/>
      </top>
      <bottom style="medium">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style="thin">
        <color rgb="FF000000"/>
      </left>
      <right style="thin">
        <color rgb="FF000000"/>
      </right>
      <top style="thin">
        <color rgb="FF000000"/>
      </top>
      <bottom style="thin">
        <color rgb="FF000000"/>
      </bottom>
      <diagonal/>
    </border>
    <border>
      <left style="medium">
        <color rgb="FF000000"/>
      </left>
      <right/>
      <top style="medium">
        <color rgb="FF000000"/>
      </top>
      <bottom style="thin">
        <color indexed="64"/>
      </bottom>
      <diagonal/>
    </border>
    <border>
      <left/>
      <right/>
      <top style="medium">
        <color rgb="FF000000"/>
      </top>
      <bottom style="thin">
        <color indexed="64"/>
      </bottom>
      <diagonal/>
    </border>
    <border>
      <left style="thin">
        <color rgb="FF000000"/>
      </left>
      <right style="thin">
        <color rgb="FF000000"/>
      </right>
      <top style="medium">
        <color rgb="FF000000"/>
      </top>
      <bottom style="thin">
        <color rgb="FF000000"/>
      </bottom>
      <diagonal/>
    </border>
    <border>
      <left/>
      <right style="medium">
        <color rgb="FF000000"/>
      </right>
      <top style="medium">
        <color rgb="FF000000"/>
      </top>
      <bottom/>
      <diagonal/>
    </border>
    <border>
      <left style="medium">
        <color rgb="FF000000"/>
      </left>
      <right/>
      <top/>
      <bottom style="thin">
        <color indexed="64"/>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style="thin">
        <color indexed="64"/>
      </top>
      <bottom style="thin">
        <color indexed="64"/>
      </bottom>
      <diagonal/>
    </border>
    <border>
      <left style="medium">
        <color rgb="FF000000"/>
      </left>
      <right/>
      <top style="thin">
        <color indexed="64"/>
      </top>
      <bottom style="medium">
        <color rgb="FF000000"/>
      </bottom>
      <diagonal/>
    </border>
    <border>
      <left/>
      <right/>
      <top style="thin">
        <color indexed="64"/>
      </top>
      <bottom style="medium">
        <color rgb="FF000000"/>
      </bottom>
      <diagonal/>
    </border>
    <border>
      <left style="thin">
        <color rgb="FF000000"/>
      </left>
      <right style="thin">
        <color rgb="FF000000"/>
      </right>
      <top style="thin">
        <color rgb="FF000000"/>
      </top>
      <bottom style="medium">
        <color rgb="FF000000"/>
      </bottom>
      <diagonal/>
    </border>
    <border>
      <left/>
      <right style="medium">
        <color rgb="FF000000"/>
      </right>
      <top style="thin">
        <color indexed="64"/>
      </top>
      <bottom style="medium">
        <color rgb="FF000000"/>
      </bottom>
      <diagonal/>
    </border>
    <border>
      <left/>
      <right/>
      <top style="thin">
        <color rgb="FF3F3F3F"/>
      </top>
      <bottom style="thin">
        <color rgb="FF3F3F3F"/>
      </bottom>
      <diagonal/>
    </border>
    <border>
      <left/>
      <right style="thin">
        <color rgb="FF3F3F3F"/>
      </right>
      <top style="thin">
        <color rgb="FF3F3F3F"/>
      </top>
      <bottom style="medium">
        <color indexed="64"/>
      </bottom>
      <diagonal/>
    </border>
    <border>
      <left/>
      <right/>
      <top/>
      <bottom style="thin">
        <color rgb="FF3F3F3F"/>
      </bottom>
      <diagonal/>
    </border>
    <border>
      <left style="medium">
        <color indexed="64"/>
      </left>
      <right/>
      <top/>
      <bottom style="double">
        <color indexed="64"/>
      </bottom>
      <diagonal/>
    </border>
    <border>
      <left/>
      <right style="medium">
        <color indexed="64"/>
      </right>
      <top/>
      <bottom style="double">
        <color indexed="64"/>
      </bottom>
      <diagonal/>
    </border>
    <border>
      <left style="thin">
        <color rgb="FF000000"/>
      </left>
      <right style="thin">
        <color rgb="FF000000"/>
      </right>
      <top style="thin">
        <color rgb="FF000000"/>
      </top>
      <bottom/>
      <diagonal/>
    </border>
    <border>
      <left/>
      <right style="medium">
        <color rgb="FF000000"/>
      </right>
      <top/>
      <bottom style="medium">
        <color rgb="FF000000"/>
      </bottom>
      <diagonal/>
    </border>
    <border>
      <left style="thin">
        <color indexed="64"/>
      </left>
      <right style="thin">
        <color indexed="64"/>
      </right>
      <top style="medium">
        <color rgb="FF000000"/>
      </top>
      <bottom style="medium">
        <color rgb="FF000000"/>
      </bottom>
      <diagonal/>
    </border>
  </borders>
  <cellStyleXfs count="9">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2" fillId="2" borderId="1" applyNumberFormat="0" applyAlignment="0" applyProtection="0"/>
    <xf numFmtId="0" fontId="4" fillId="0" borderId="2" applyNumberFormat="0" applyFill="0" applyAlignment="0" applyProtection="0"/>
    <xf numFmtId="0" fontId="1" fillId="3" borderId="0" applyNumberFormat="0" applyBorder="0" applyAlignment="0" applyProtection="0"/>
    <xf numFmtId="0" fontId="30" fillId="0" borderId="0" applyNumberFormat="0" applyFill="0" applyBorder="0" applyAlignment="0" applyProtection="0"/>
    <xf numFmtId="43" fontId="31" fillId="0" borderId="0" applyFont="0" applyFill="0" applyBorder="0" applyAlignment="0" applyProtection="0"/>
  </cellStyleXfs>
  <cellXfs count="877">
    <xf numFmtId="0" fontId="0" fillId="0" borderId="0" xfId="0"/>
    <xf numFmtId="0" fontId="6" fillId="0" borderId="0" xfId="0" applyFont="1"/>
    <xf numFmtId="0" fontId="9" fillId="0" borderId="0" xfId="0" applyFont="1"/>
    <xf numFmtId="0" fontId="10" fillId="0" borderId="0" xfId="0" applyFont="1"/>
    <xf numFmtId="0" fontId="0" fillId="0" borderId="0" xfId="0" applyAlignment="1">
      <alignment wrapText="1"/>
    </xf>
    <xf numFmtId="0" fontId="12" fillId="0" borderId="0" xfId="0" applyFont="1" applyAlignment="1">
      <alignment horizontal="left" vertical="center"/>
    </xf>
    <xf numFmtId="0" fontId="13" fillId="0" borderId="0" xfId="0" applyFont="1"/>
    <xf numFmtId="0" fontId="15" fillId="0" borderId="0" xfId="0" applyFont="1"/>
    <xf numFmtId="0" fontId="17" fillId="5" borderId="15" xfId="0" applyFont="1" applyFill="1" applyBorder="1" applyAlignment="1">
      <alignment horizontal="left" vertical="center"/>
    </xf>
    <xf numFmtId="0" fontId="17" fillId="5" borderId="16" xfId="0" applyFont="1" applyFill="1" applyBorder="1" applyAlignment="1">
      <alignment horizontal="left" vertical="center"/>
    </xf>
    <xf numFmtId="0" fontId="18" fillId="5" borderId="17" xfId="0" applyFont="1" applyFill="1" applyBorder="1" applyAlignment="1">
      <alignment horizontal="left" vertical="center"/>
    </xf>
    <xf numFmtId="0" fontId="4" fillId="0" borderId="0" xfId="0" applyFont="1"/>
    <xf numFmtId="0" fontId="4" fillId="0" borderId="0" xfId="0" applyFont="1" applyAlignment="1">
      <alignment vertical="center" wrapText="1"/>
    </xf>
    <xf numFmtId="0" fontId="0" fillId="0" borderId="0" xfId="0" applyAlignment="1">
      <alignment vertical="center" wrapText="1"/>
    </xf>
    <xf numFmtId="43" fontId="0" fillId="0" borderId="0" xfId="1" applyFont="1"/>
    <xf numFmtId="43" fontId="0" fillId="0" borderId="0" xfId="0" applyNumberFormat="1"/>
    <xf numFmtId="2" fontId="0" fillId="0" borderId="0" xfId="0" applyNumberFormat="1"/>
    <xf numFmtId="0" fontId="21" fillId="0" borderId="0" xfId="0" applyFont="1" applyAlignment="1">
      <alignment vertical="center"/>
    </xf>
    <xf numFmtId="43" fontId="4" fillId="0" borderId="0" xfId="0" applyNumberFormat="1" applyFont="1"/>
    <xf numFmtId="9" fontId="0" fillId="0" borderId="0" xfId="0" applyNumberFormat="1"/>
    <xf numFmtId="165" fontId="0" fillId="0" borderId="0" xfId="0" applyNumberFormat="1"/>
    <xf numFmtId="0" fontId="8" fillId="0" borderId="0" xfId="0" applyFont="1"/>
    <xf numFmtId="0" fontId="14" fillId="0" borderId="0" xfId="0" applyFont="1"/>
    <xf numFmtId="0" fontId="17" fillId="0" borderId="0" xfId="0" applyFont="1"/>
    <xf numFmtId="0" fontId="22" fillId="0" borderId="0" xfId="0" applyFont="1" applyAlignment="1">
      <alignment horizontal="left"/>
    </xf>
    <xf numFmtId="0" fontId="23" fillId="0" borderId="0" xfId="0" applyFont="1" applyAlignment="1">
      <alignment vertical="center"/>
    </xf>
    <xf numFmtId="0" fontId="24" fillId="0" borderId="0" xfId="0" applyFont="1" applyAlignment="1">
      <alignment vertical="center"/>
    </xf>
    <xf numFmtId="0" fontId="26" fillId="0" borderId="0" xfId="0" applyFont="1"/>
    <xf numFmtId="0" fontId="4" fillId="0" borderId="0" xfId="0" applyFont="1" applyAlignment="1">
      <alignment horizontal="center" vertical="center"/>
    </xf>
    <xf numFmtId="0" fontId="14" fillId="0" borderId="0" xfId="0" applyFont="1" applyAlignment="1">
      <alignment horizontal="center" vertical="center"/>
    </xf>
    <xf numFmtId="167" fontId="13" fillId="0" borderId="0" xfId="3" applyNumberFormat="1" applyFont="1" applyAlignment="1">
      <alignment vertical="center"/>
    </xf>
    <xf numFmtId="167" fontId="28" fillId="0" borderId="0" xfId="3" applyNumberFormat="1" applyFont="1" applyAlignment="1">
      <alignment vertical="center"/>
    </xf>
    <xf numFmtId="0" fontId="24" fillId="0" borderId="5" xfId="0" applyFont="1" applyBorder="1" applyAlignment="1">
      <alignment vertical="center"/>
    </xf>
    <xf numFmtId="167" fontId="13" fillId="0" borderId="5" xfId="3" applyNumberFormat="1" applyFont="1" applyBorder="1" applyAlignment="1">
      <alignment horizontal="center" vertical="center"/>
    </xf>
    <xf numFmtId="167" fontId="13" fillId="0" borderId="5" xfId="3" applyNumberFormat="1" applyFont="1" applyBorder="1" applyAlignment="1">
      <alignment vertical="center"/>
    </xf>
    <xf numFmtId="0" fontId="16" fillId="0" borderId="0" xfId="0" applyFont="1"/>
    <xf numFmtId="168" fontId="13" fillId="5" borderId="11" xfId="2" applyNumberFormat="1" applyFont="1" applyFill="1" applyBorder="1"/>
    <xf numFmtId="168" fontId="8" fillId="0" borderId="0" xfId="0" applyNumberFormat="1" applyFont="1"/>
    <xf numFmtId="3" fontId="8" fillId="0" borderId="0" xfId="0" applyNumberFormat="1" applyFont="1" applyAlignment="1">
      <alignment horizontal="center" vertical="center" wrapText="1"/>
    </xf>
    <xf numFmtId="0" fontId="16" fillId="0" borderId="0" xfId="0" applyFont="1" applyAlignment="1">
      <alignment vertical="center" wrapText="1"/>
    </xf>
    <xf numFmtId="0" fontId="5" fillId="13" borderId="0" xfId="0" applyFont="1" applyFill="1"/>
    <xf numFmtId="0" fontId="7" fillId="14" borderId="0" xfId="0" applyFont="1" applyFill="1" applyAlignment="1">
      <alignment vertical="center"/>
    </xf>
    <xf numFmtId="0" fontId="8" fillId="14" borderId="0" xfId="0" applyFont="1" applyFill="1" applyAlignment="1">
      <alignment vertical="center"/>
    </xf>
    <xf numFmtId="168" fontId="13" fillId="12" borderId="11" xfId="2" applyNumberFormat="1" applyFont="1" applyFill="1" applyBorder="1"/>
    <xf numFmtId="0" fontId="34" fillId="0" borderId="0" xfId="0" applyFont="1" applyAlignment="1">
      <alignment vertical="top" wrapText="1"/>
    </xf>
    <xf numFmtId="0" fontId="10" fillId="0" borderId="0" xfId="0" applyFont="1" applyAlignment="1">
      <alignment horizontal="left" vertical="top" indent="5"/>
    </xf>
    <xf numFmtId="0" fontId="34" fillId="0" borderId="0" xfId="0" applyFont="1"/>
    <xf numFmtId="164" fontId="8" fillId="5" borderId="11" xfId="1" applyNumberFormat="1" applyFont="1" applyFill="1" applyBorder="1" applyAlignment="1">
      <alignment horizontal="center" vertical="center"/>
    </xf>
    <xf numFmtId="164" fontId="8" fillId="12" borderId="11" xfId="1" applyNumberFormat="1" applyFont="1" applyFill="1" applyBorder="1" applyAlignment="1">
      <alignment horizontal="center" vertical="center"/>
    </xf>
    <xf numFmtId="0" fontId="0" fillId="12" borderId="14" xfId="0" applyFill="1" applyBorder="1"/>
    <xf numFmtId="168" fontId="13" fillId="5" borderId="10" xfId="2" applyNumberFormat="1" applyFont="1" applyFill="1" applyBorder="1"/>
    <xf numFmtId="168" fontId="13" fillId="12" borderId="10" xfId="2" applyNumberFormat="1" applyFont="1" applyFill="1" applyBorder="1"/>
    <xf numFmtId="169" fontId="29" fillId="6" borderId="10" xfId="0" applyNumberFormat="1" applyFont="1" applyFill="1" applyBorder="1" applyAlignment="1">
      <alignment horizontal="right" vertical="center" wrapText="1"/>
    </xf>
    <xf numFmtId="0" fontId="5" fillId="0" borderId="0" xfId="0" applyFont="1" applyAlignment="1">
      <alignment vertical="center"/>
    </xf>
    <xf numFmtId="0" fontId="41" fillId="0" borderId="0" xfId="0" applyFont="1"/>
    <xf numFmtId="0" fontId="42" fillId="0" borderId="0" xfId="0" applyFont="1" applyAlignment="1">
      <alignment horizontal="left"/>
    </xf>
    <xf numFmtId="0" fontId="42" fillId="0" borderId="0" xfId="0" applyFont="1" applyAlignment="1">
      <alignment horizontal="center"/>
    </xf>
    <xf numFmtId="0" fontId="40" fillId="0" borderId="0" xfId="0" applyFont="1"/>
    <xf numFmtId="0" fontId="38" fillId="0" borderId="0" xfId="0" applyFont="1"/>
    <xf numFmtId="0" fontId="47" fillId="12" borderId="11" xfId="0" applyFont="1" applyFill="1" applyBorder="1" applyAlignment="1" applyProtection="1">
      <alignment horizontal="center"/>
      <protection locked="0"/>
    </xf>
    <xf numFmtId="0" fontId="20" fillId="12" borderId="11" xfId="0" applyFont="1" applyFill="1" applyBorder="1" applyAlignment="1" applyProtection="1">
      <alignment horizontal="center"/>
      <protection locked="0"/>
    </xf>
    <xf numFmtId="0" fontId="41" fillId="0" borderId="0" xfId="0" applyFont="1" applyAlignment="1">
      <alignment horizontal="center" vertical="center"/>
    </xf>
    <xf numFmtId="0" fontId="41" fillId="0" borderId="0" xfId="0" applyFont="1" applyAlignment="1">
      <alignment horizontal="center"/>
    </xf>
    <xf numFmtId="0" fontId="45" fillId="0" borderId="0" xfId="0" applyFont="1" applyAlignment="1">
      <alignment horizontal="left" vertical="center"/>
    </xf>
    <xf numFmtId="0" fontId="20" fillId="0" borderId="0" xfId="0" applyFont="1" applyAlignment="1">
      <alignment horizontal="center"/>
    </xf>
    <xf numFmtId="0" fontId="37" fillId="0" borderId="0" xfId="0" applyFont="1" applyAlignment="1">
      <alignment horizontal="center" vertical="center"/>
    </xf>
    <xf numFmtId="0" fontId="46" fillId="0" borderId="0" xfId="0" applyFont="1" applyAlignment="1">
      <alignment horizontal="left"/>
    </xf>
    <xf numFmtId="170" fontId="41" fillId="0" borderId="0" xfId="0" applyNumberFormat="1" applyFont="1" applyAlignment="1">
      <alignment horizontal="center"/>
    </xf>
    <xf numFmtId="171" fontId="41" fillId="0" borderId="0" xfId="0" applyNumberFormat="1" applyFont="1" applyAlignment="1">
      <alignment horizontal="center"/>
    </xf>
    <xf numFmtId="0" fontId="47" fillId="12" borderId="28" xfId="0" applyFont="1" applyFill="1" applyBorder="1" applyAlignment="1" applyProtection="1">
      <alignment horizontal="center"/>
      <protection locked="0"/>
    </xf>
    <xf numFmtId="0" fontId="20" fillId="12" borderId="28" xfId="0" applyFont="1" applyFill="1" applyBorder="1" applyAlignment="1" applyProtection="1">
      <alignment horizontal="center"/>
      <protection locked="0"/>
    </xf>
    <xf numFmtId="173" fontId="20" fillId="12" borderId="11" xfId="0" applyNumberFormat="1" applyFont="1" applyFill="1" applyBorder="1" applyAlignment="1" applyProtection="1">
      <alignment horizontal="center"/>
      <protection locked="0"/>
    </xf>
    <xf numFmtId="0" fontId="20" fillId="6" borderId="45" xfId="0" applyFont="1" applyFill="1" applyBorder="1" applyAlignment="1">
      <alignment horizontal="center"/>
    </xf>
    <xf numFmtId="173" fontId="20" fillId="6" borderId="45" xfId="0" applyNumberFormat="1" applyFont="1" applyFill="1" applyBorder="1" applyAlignment="1">
      <alignment horizontal="center"/>
    </xf>
    <xf numFmtId="170" fontId="37" fillId="6" borderId="45" xfId="0" applyNumberFormat="1" applyFont="1" applyFill="1" applyBorder="1" applyAlignment="1">
      <alignment horizontal="center"/>
    </xf>
    <xf numFmtId="0" fontId="20" fillId="6" borderId="47" xfId="0" applyFont="1" applyFill="1" applyBorder="1" applyAlignment="1">
      <alignment horizontal="center"/>
    </xf>
    <xf numFmtId="0" fontId="47" fillId="12" borderId="16" xfId="0" applyFont="1" applyFill="1" applyBorder="1" applyAlignment="1" applyProtection="1">
      <alignment horizontal="left"/>
      <protection locked="0"/>
    </xf>
    <xf numFmtId="0" fontId="20" fillId="6" borderId="17" xfId="0" applyFont="1" applyFill="1" applyBorder="1" applyAlignment="1">
      <alignment horizontal="left"/>
    </xf>
    <xf numFmtId="0" fontId="40" fillId="5" borderId="20" xfId="0" applyFont="1" applyFill="1" applyBorder="1"/>
    <xf numFmtId="0" fontId="40" fillId="5" borderId="21" xfId="0" applyFont="1" applyFill="1" applyBorder="1" applyAlignment="1">
      <alignment horizontal="center"/>
    </xf>
    <xf numFmtId="0" fontId="37" fillId="5" borderId="21" xfId="0" applyFont="1" applyFill="1" applyBorder="1" applyAlignment="1">
      <alignment horizontal="center"/>
    </xf>
    <xf numFmtId="0" fontId="37" fillId="5" borderId="61" xfId="0" applyFont="1" applyFill="1" applyBorder="1" applyAlignment="1">
      <alignment horizontal="center"/>
    </xf>
    <xf numFmtId="0" fontId="40" fillId="5" borderId="61" xfId="0" applyFont="1" applyFill="1" applyBorder="1" applyAlignment="1">
      <alignment horizontal="center"/>
    </xf>
    <xf numFmtId="0" fontId="40" fillId="5" borderId="19" xfId="0" applyFont="1" applyFill="1" applyBorder="1"/>
    <xf numFmtId="0" fontId="40" fillId="5" borderId="62" xfId="0" applyFont="1" applyFill="1" applyBorder="1" applyAlignment="1">
      <alignment horizontal="center"/>
    </xf>
    <xf numFmtId="0" fontId="11" fillId="17" borderId="0" xfId="0" applyFont="1" applyFill="1"/>
    <xf numFmtId="0" fontId="0" fillId="17" borderId="0" xfId="0" applyFill="1"/>
    <xf numFmtId="0" fontId="12" fillId="17" borderId="0" xfId="0" applyFont="1" applyFill="1" applyAlignment="1">
      <alignment horizontal="right" vertical="center"/>
    </xf>
    <xf numFmtId="0" fontId="12" fillId="17" borderId="0" xfId="0" applyFont="1" applyFill="1" applyAlignment="1">
      <alignment horizontal="right"/>
    </xf>
    <xf numFmtId="0" fontId="12" fillId="17" borderId="0" xfId="0" applyFont="1" applyFill="1" applyAlignment="1">
      <alignment horizontal="left"/>
    </xf>
    <xf numFmtId="0" fontId="13" fillId="17" borderId="0" xfId="0" applyFont="1" applyFill="1"/>
    <xf numFmtId="0" fontId="0" fillId="17" borderId="19" xfId="0" applyFill="1" applyBorder="1"/>
    <xf numFmtId="0" fontId="14" fillId="6" borderId="69" xfId="0" applyFont="1" applyFill="1" applyBorder="1" applyAlignment="1">
      <alignment horizontal="center" vertical="center" wrapText="1"/>
    </xf>
    <xf numFmtId="0" fontId="14" fillId="6" borderId="70" xfId="0" applyFont="1" applyFill="1" applyBorder="1" applyAlignment="1">
      <alignment horizontal="center" vertical="center"/>
    </xf>
    <xf numFmtId="0" fontId="14" fillId="6" borderId="64" xfId="0" applyFont="1" applyFill="1" applyBorder="1" applyAlignment="1">
      <alignment horizontal="center" vertical="center"/>
    </xf>
    <xf numFmtId="0" fontId="14" fillId="6" borderId="24" xfId="0" applyFont="1" applyFill="1" applyBorder="1" applyAlignment="1">
      <alignment horizontal="center" vertical="center" wrapText="1"/>
    </xf>
    <xf numFmtId="0" fontId="15" fillId="17" borderId="0" xfId="0" applyFont="1" applyFill="1"/>
    <xf numFmtId="0" fontId="0" fillId="17" borderId="0" xfId="0" applyFill="1" applyAlignment="1">
      <alignment horizontal="right"/>
    </xf>
    <xf numFmtId="0" fontId="4" fillId="5" borderId="71" xfId="0" applyFont="1" applyFill="1" applyBorder="1" applyAlignment="1">
      <alignment horizontal="center" vertical="center"/>
    </xf>
    <xf numFmtId="0" fontId="0" fillId="12" borderId="15" xfId="0" applyFill="1" applyBorder="1"/>
    <xf numFmtId="0" fontId="20" fillId="18" borderId="11" xfId="0" applyFont="1" applyFill="1" applyBorder="1" applyAlignment="1">
      <alignment horizontal="center"/>
    </xf>
    <xf numFmtId="164" fontId="8" fillId="12" borderId="10" xfId="1" applyNumberFormat="1" applyFont="1" applyFill="1" applyBorder="1" applyAlignment="1">
      <alignment horizontal="center" vertical="center"/>
    </xf>
    <xf numFmtId="0" fontId="0" fillId="12" borderId="16" xfId="0" applyFill="1" applyBorder="1"/>
    <xf numFmtId="0" fontId="0" fillId="17" borderId="65" xfId="0" applyFill="1" applyBorder="1"/>
    <xf numFmtId="0" fontId="4" fillId="17" borderId="71" xfId="0" applyFont="1" applyFill="1" applyBorder="1" applyAlignment="1">
      <alignment horizontal="center" vertical="center"/>
    </xf>
    <xf numFmtId="0" fontId="0" fillId="5" borderId="42" xfId="0" applyFill="1" applyBorder="1" applyAlignment="1">
      <alignment horizontal="center" vertical="center"/>
    </xf>
    <xf numFmtId="0" fontId="4" fillId="5" borderId="27" xfId="0" applyFont="1" applyFill="1" applyBorder="1" applyAlignment="1">
      <alignment horizontal="center" vertical="center"/>
    </xf>
    <xf numFmtId="164" fontId="8" fillId="12" borderId="6" xfId="1" applyNumberFormat="1" applyFont="1" applyFill="1" applyBorder="1" applyAlignment="1">
      <alignment horizontal="center" vertical="center"/>
    </xf>
    <xf numFmtId="164" fontId="8" fillId="12" borderId="14" xfId="1" applyNumberFormat="1" applyFont="1" applyFill="1" applyBorder="1" applyAlignment="1">
      <alignment horizontal="center" vertical="center"/>
    </xf>
    <xf numFmtId="0" fontId="0" fillId="5" borderId="3" xfId="0" applyFill="1" applyBorder="1" applyAlignment="1">
      <alignment horizontal="center" vertical="center"/>
    </xf>
    <xf numFmtId="0" fontId="4" fillId="5" borderId="27" xfId="0" applyFont="1" applyFill="1" applyBorder="1"/>
    <xf numFmtId="0" fontId="16" fillId="19" borderId="26" xfId="0" applyFont="1" applyFill="1" applyBorder="1" applyAlignment="1">
      <alignment horizontal="right" vertical="center"/>
    </xf>
    <xf numFmtId="0" fontId="16" fillId="19" borderId="5" xfId="0" applyFont="1" applyFill="1" applyBorder="1" applyAlignment="1">
      <alignment horizontal="right" vertical="center"/>
    </xf>
    <xf numFmtId="164" fontId="16" fillId="19" borderId="73" xfId="1" applyNumberFormat="1" applyFont="1" applyFill="1" applyBorder="1" applyAlignment="1">
      <alignment horizontal="center" vertical="center"/>
    </xf>
    <xf numFmtId="0" fontId="16" fillId="19" borderId="41" xfId="0" applyFont="1" applyFill="1" applyBorder="1" applyAlignment="1">
      <alignment horizontal="right" vertical="center"/>
    </xf>
    <xf numFmtId="0" fontId="16" fillId="19" borderId="42" xfId="0" applyFont="1" applyFill="1" applyBorder="1" applyAlignment="1">
      <alignment horizontal="right" vertical="center"/>
    </xf>
    <xf numFmtId="164" fontId="8" fillId="19" borderId="11" xfId="1" applyNumberFormat="1" applyFont="1" applyFill="1" applyBorder="1" applyAlignment="1">
      <alignment horizontal="center" vertical="center"/>
    </xf>
    <xf numFmtId="164" fontId="16" fillId="19" borderId="27" xfId="1" applyNumberFormat="1" applyFont="1" applyFill="1" applyBorder="1" applyAlignment="1">
      <alignment horizontal="center" vertical="center"/>
    </xf>
    <xf numFmtId="0" fontId="16" fillId="20" borderId="41" xfId="0" applyFont="1" applyFill="1" applyBorder="1" applyAlignment="1">
      <alignment horizontal="right" vertical="center"/>
    </xf>
    <xf numFmtId="0" fontId="16" fillId="20" borderId="42" xfId="0" applyFont="1" applyFill="1" applyBorder="1" applyAlignment="1">
      <alignment horizontal="right" vertical="center"/>
    </xf>
    <xf numFmtId="164" fontId="8" fillId="5" borderId="10" xfId="1" applyNumberFormat="1" applyFont="1" applyFill="1" applyBorder="1" applyAlignment="1">
      <alignment horizontal="center" vertical="center"/>
    </xf>
    <xf numFmtId="0" fontId="16" fillId="9" borderId="41" xfId="0" applyFont="1" applyFill="1" applyBorder="1" applyAlignment="1">
      <alignment horizontal="right" vertical="center"/>
    </xf>
    <xf numFmtId="0" fontId="16" fillId="9" borderId="42" xfId="0" applyFont="1" applyFill="1" applyBorder="1" applyAlignment="1">
      <alignment horizontal="right" vertical="center"/>
    </xf>
    <xf numFmtId="0" fontId="16" fillId="21" borderId="66" xfId="0" applyFont="1" applyFill="1" applyBorder="1" applyAlignment="1">
      <alignment horizontal="right" vertical="center"/>
    </xf>
    <xf numFmtId="0" fontId="16" fillId="21" borderId="44" xfId="0" applyFont="1" applyFill="1" applyBorder="1" applyAlignment="1">
      <alignment horizontal="right" vertical="center"/>
    </xf>
    <xf numFmtId="164" fontId="8" fillId="22" borderId="46" xfId="1" applyNumberFormat="1" applyFont="1" applyFill="1" applyBorder="1" applyAlignment="1">
      <alignment horizontal="center" vertical="center"/>
    </xf>
    <xf numFmtId="164" fontId="8" fillId="22" borderId="45" xfId="1" applyNumberFormat="1" applyFont="1" applyFill="1" applyBorder="1" applyAlignment="1">
      <alignment horizontal="center" vertical="center"/>
    </xf>
    <xf numFmtId="0" fontId="17" fillId="17" borderId="0" xfId="0" applyFont="1" applyFill="1" applyAlignment="1">
      <alignment horizontal="left" vertical="center"/>
    </xf>
    <xf numFmtId="0" fontId="19" fillId="17" borderId="0" xfId="0" applyFont="1" applyFill="1"/>
    <xf numFmtId="0" fontId="0" fillId="5" borderId="0" xfId="0" applyFill="1" applyAlignment="1">
      <alignment horizontal="center" vertical="center"/>
    </xf>
    <xf numFmtId="0" fontId="0" fillId="6" borderId="0" xfId="0" applyFill="1"/>
    <xf numFmtId="0" fontId="0" fillId="6" borderId="63" xfId="0" applyFill="1" applyBorder="1"/>
    <xf numFmtId="0" fontId="0" fillId="6" borderId="3" xfId="0" applyFill="1" applyBorder="1"/>
    <xf numFmtId="0" fontId="0" fillId="6" borderId="5" xfId="0" applyFill="1" applyBorder="1"/>
    <xf numFmtId="0" fontId="0" fillId="12" borderId="11" xfId="0" applyFill="1" applyBorder="1"/>
    <xf numFmtId="0" fontId="18" fillId="5" borderId="16" xfId="0" applyFont="1" applyFill="1" applyBorder="1" applyAlignment="1">
      <alignment horizontal="left" vertical="center"/>
    </xf>
    <xf numFmtId="0" fontId="16" fillId="6" borderId="51" xfId="0" applyFont="1" applyFill="1" applyBorder="1" applyAlignment="1">
      <alignment horizontal="left" vertical="center"/>
    </xf>
    <xf numFmtId="0" fontId="4" fillId="6" borderId="52" xfId="0" applyFont="1" applyFill="1" applyBorder="1" applyAlignment="1">
      <alignment horizontal="center"/>
    </xf>
    <xf numFmtId="0" fontId="8" fillId="17" borderId="51" xfId="0" applyFont="1" applyFill="1" applyBorder="1" applyAlignment="1">
      <alignment horizontal="center" vertical="center" wrapText="1"/>
    </xf>
    <xf numFmtId="0" fontId="8" fillId="17" borderId="53" xfId="0" applyFont="1" applyFill="1" applyBorder="1" applyAlignment="1">
      <alignment vertical="center" wrapText="1"/>
    </xf>
    <xf numFmtId="0" fontId="8" fillId="17" borderId="51" xfId="0" applyFont="1" applyFill="1" applyBorder="1" applyAlignment="1">
      <alignment vertical="center" wrapText="1"/>
    </xf>
    <xf numFmtId="0" fontId="8" fillId="17" borderId="79" xfId="0" applyFont="1" applyFill="1" applyBorder="1" applyAlignment="1">
      <alignment vertical="center" wrapText="1"/>
    </xf>
    <xf numFmtId="0" fontId="8" fillId="17" borderId="79" xfId="0" applyFont="1" applyFill="1" applyBorder="1" applyAlignment="1">
      <alignment horizontal="center" vertical="center" wrapText="1"/>
    </xf>
    <xf numFmtId="0" fontId="8" fillId="17" borderId="52" xfId="0" applyFont="1" applyFill="1" applyBorder="1" applyAlignment="1">
      <alignment horizontal="center" vertical="center" wrapText="1"/>
    </xf>
    <xf numFmtId="0" fontId="8" fillId="17" borderId="53" xfId="0" applyFont="1" applyFill="1" applyBorder="1" applyAlignment="1">
      <alignment horizontal="center" vertical="center" wrapText="1"/>
    </xf>
    <xf numFmtId="0" fontId="8" fillId="17" borderId="80" xfId="0" applyFont="1" applyFill="1" applyBorder="1" applyAlignment="1">
      <alignment vertical="center" wrapText="1"/>
    </xf>
    <xf numFmtId="0" fontId="51" fillId="10" borderId="11" xfId="0" applyFont="1" applyFill="1" applyBorder="1" applyAlignment="1">
      <alignment horizontal="center" vertical="center" wrapText="1"/>
    </xf>
    <xf numFmtId="0" fontId="52" fillId="10" borderId="11" xfId="0" applyFont="1" applyFill="1" applyBorder="1" applyAlignment="1">
      <alignment horizontal="center" vertical="center" wrapText="1"/>
    </xf>
    <xf numFmtId="0" fontId="53" fillId="10" borderId="11" xfId="0" applyFont="1" applyFill="1" applyBorder="1" applyAlignment="1">
      <alignment horizontal="center" vertical="center" wrapText="1"/>
    </xf>
    <xf numFmtId="0" fontId="54" fillId="10" borderId="11" xfId="0" applyFont="1" applyFill="1" applyBorder="1" applyAlignment="1">
      <alignment horizontal="center" vertical="center" wrapText="1"/>
    </xf>
    <xf numFmtId="0" fontId="55" fillId="10" borderId="28" xfId="0" applyFont="1" applyFill="1" applyBorder="1" applyAlignment="1">
      <alignment horizontal="center" vertical="center" wrapText="1"/>
    </xf>
    <xf numFmtId="0" fontId="0" fillId="0" borderId="12" xfId="0" applyBorder="1" applyAlignment="1">
      <alignment horizontal="center" vertical="center" wrapText="1"/>
    </xf>
    <xf numFmtId="0" fontId="0" fillId="0" borderId="33" xfId="0" applyBorder="1" applyAlignment="1">
      <alignment horizontal="center" vertical="center" wrapText="1"/>
    </xf>
    <xf numFmtId="0" fontId="3" fillId="10" borderId="56" xfId="0" applyFont="1" applyFill="1" applyBorder="1" applyAlignment="1">
      <alignment horizontal="center" vertical="center" wrapText="1"/>
    </xf>
    <xf numFmtId="0" fontId="4" fillId="17" borderId="88" xfId="0" applyFont="1" applyFill="1" applyBorder="1"/>
    <xf numFmtId="0" fontId="4" fillId="17" borderId="89" xfId="0" applyFont="1" applyFill="1" applyBorder="1"/>
    <xf numFmtId="0" fontId="4" fillId="17" borderId="90" xfId="0" applyFont="1" applyFill="1" applyBorder="1"/>
    <xf numFmtId="0" fontId="55" fillId="10" borderId="11" xfId="0" applyFont="1" applyFill="1" applyBorder="1" applyAlignment="1">
      <alignment horizontal="center" vertical="center" wrapText="1"/>
    </xf>
    <xf numFmtId="0" fontId="0" fillId="0" borderId="9" xfId="0" applyBorder="1" applyAlignment="1">
      <alignment horizontal="center" vertical="center" wrapText="1"/>
    </xf>
    <xf numFmtId="0" fontId="0" fillId="23" borderId="23" xfId="0" applyFill="1" applyBorder="1" applyAlignment="1">
      <alignment horizontal="center" vertical="center" wrapText="1"/>
    </xf>
    <xf numFmtId="0" fontId="0" fillId="25" borderId="64" xfId="0" applyFill="1" applyBorder="1" applyAlignment="1">
      <alignment horizontal="center" vertical="center" wrapText="1"/>
    </xf>
    <xf numFmtId="0" fontId="0" fillId="24" borderId="64" xfId="0" applyFill="1" applyBorder="1" applyAlignment="1">
      <alignment horizontal="center" vertical="center" wrapText="1"/>
    </xf>
    <xf numFmtId="0" fontId="0" fillId="24" borderId="24" xfId="0" applyFill="1" applyBorder="1" applyAlignment="1">
      <alignment horizontal="center" vertical="center" wrapText="1"/>
    </xf>
    <xf numFmtId="0" fontId="0" fillId="24" borderId="43" xfId="0" applyFill="1" applyBorder="1" applyAlignment="1">
      <alignment horizontal="center" vertical="center" wrapText="1"/>
    </xf>
    <xf numFmtId="0" fontId="55" fillId="10" borderId="26" xfId="0" applyFont="1" applyFill="1" applyBorder="1" applyAlignment="1">
      <alignment horizontal="center" vertical="center" wrapText="1"/>
    </xf>
    <xf numFmtId="0" fontId="0" fillId="0" borderId="13" xfId="0" applyBorder="1" applyAlignment="1">
      <alignment vertical="center"/>
    </xf>
    <xf numFmtId="0" fontId="0" fillId="0" borderId="71" xfId="0" applyBorder="1" applyAlignment="1">
      <alignment vertical="center"/>
    </xf>
    <xf numFmtId="0" fontId="0" fillId="21" borderId="16" xfId="0" applyFill="1" applyBorder="1" applyAlignment="1">
      <alignment horizontal="center" vertical="center" wrapText="1"/>
    </xf>
    <xf numFmtId="0" fontId="0" fillId="23" borderId="11" xfId="0" applyFill="1" applyBorder="1" applyAlignment="1">
      <alignment horizontal="center" vertical="center" wrapText="1"/>
    </xf>
    <xf numFmtId="0" fontId="0" fillId="25" borderId="11" xfId="0" applyFill="1" applyBorder="1" applyAlignment="1">
      <alignment horizontal="center" vertical="center" wrapText="1"/>
    </xf>
    <xf numFmtId="0" fontId="0" fillId="24" borderId="11" xfId="0" applyFill="1" applyBorder="1" applyAlignment="1">
      <alignment horizontal="center" vertical="center" wrapText="1"/>
    </xf>
    <xf numFmtId="0" fontId="0" fillId="24" borderId="28" xfId="0" applyFill="1" applyBorder="1" applyAlignment="1">
      <alignment horizontal="center" vertical="center" wrapText="1"/>
    </xf>
    <xf numFmtId="0" fontId="0" fillId="25" borderId="43" xfId="0" applyFill="1" applyBorder="1" applyAlignment="1">
      <alignment horizontal="center" vertical="center" wrapText="1"/>
    </xf>
    <xf numFmtId="0" fontId="54" fillId="10" borderId="41" xfId="0" applyFont="1" applyFill="1" applyBorder="1" applyAlignment="1">
      <alignment horizontal="center" vertical="center" wrapText="1"/>
    </xf>
    <xf numFmtId="0" fontId="0" fillId="23" borderId="43" xfId="0" applyFill="1" applyBorder="1" applyAlignment="1">
      <alignment horizontal="center" vertical="center" wrapText="1"/>
    </xf>
    <xf numFmtId="0" fontId="53" fillId="10" borderId="41" xfId="0" applyFont="1" applyFill="1" applyBorder="1" applyAlignment="1">
      <alignment horizontal="center" vertical="center" wrapText="1"/>
    </xf>
    <xf numFmtId="0" fontId="0" fillId="26" borderId="16" xfId="0" applyFill="1" applyBorder="1" applyAlignment="1">
      <alignment horizontal="center" vertical="center" wrapText="1"/>
    </xf>
    <xf numFmtId="0" fontId="0" fillId="21" borderId="11" xfId="0" applyFill="1" applyBorder="1" applyAlignment="1">
      <alignment horizontal="center" vertical="center" wrapText="1"/>
    </xf>
    <xf numFmtId="0" fontId="0" fillId="25" borderId="28" xfId="0" applyFill="1" applyBorder="1" applyAlignment="1">
      <alignment horizontal="center" vertical="center" wrapText="1"/>
    </xf>
    <xf numFmtId="0" fontId="0" fillId="21" borderId="43" xfId="0" applyFill="1" applyBorder="1" applyAlignment="1">
      <alignment horizontal="center" vertical="center" wrapText="1"/>
    </xf>
    <xf numFmtId="0" fontId="52" fillId="10" borderId="41" xfId="0" applyFont="1" applyFill="1" applyBorder="1" applyAlignment="1">
      <alignment horizontal="center" vertical="center" wrapText="1"/>
    </xf>
    <xf numFmtId="0" fontId="51" fillId="10" borderId="45" xfId="0" applyFont="1" applyFill="1" applyBorder="1" applyAlignment="1">
      <alignment horizontal="center" vertical="center" wrapText="1"/>
    </xf>
    <xf numFmtId="0" fontId="0" fillId="0" borderId="18" xfId="0" applyBorder="1" applyAlignment="1">
      <alignment horizontal="center" vertical="center" wrapText="1"/>
    </xf>
    <xf numFmtId="0" fontId="0" fillId="26" borderId="17" xfId="0" applyFill="1" applyBorder="1" applyAlignment="1">
      <alignment horizontal="center" vertical="center" wrapText="1"/>
    </xf>
    <xf numFmtId="0" fontId="0" fillId="26" borderId="45" xfId="0" applyFill="1" applyBorder="1" applyAlignment="1">
      <alignment horizontal="center" vertical="center" wrapText="1"/>
    </xf>
    <xf numFmtId="0" fontId="0" fillId="21" borderId="45" xfId="0" applyFill="1" applyBorder="1" applyAlignment="1">
      <alignment horizontal="center" vertical="center" wrapText="1"/>
    </xf>
    <xf numFmtId="0" fontId="0" fillId="23" borderId="47" xfId="0" applyFill="1" applyBorder="1" applyAlignment="1">
      <alignment horizontal="center" vertical="center" wrapText="1"/>
    </xf>
    <xf numFmtId="0" fontId="0" fillId="26" borderId="86" xfId="0" applyFill="1" applyBorder="1" applyAlignment="1">
      <alignment horizontal="center" vertical="center" wrapText="1"/>
    </xf>
    <xf numFmtId="0" fontId="51" fillId="10" borderId="66" xfId="0" applyFont="1" applyFill="1" applyBorder="1" applyAlignment="1">
      <alignment horizontal="center" vertical="center" wrapText="1"/>
    </xf>
    <xf numFmtId="0" fontId="0" fillId="0" borderId="94" xfId="0" applyBorder="1" applyAlignment="1">
      <alignment vertical="center"/>
    </xf>
    <xf numFmtId="0" fontId="0" fillId="0" borderId="50" xfId="0" applyBorder="1" applyAlignment="1">
      <alignment vertical="center"/>
    </xf>
    <xf numFmtId="0" fontId="12" fillId="0" borderId="11" xfId="0" applyFont="1" applyBorder="1" applyAlignment="1">
      <alignment horizontal="left" vertical="center"/>
    </xf>
    <xf numFmtId="0" fontId="12" fillId="0" borderId="11" xfId="0" applyFont="1" applyBorder="1" applyAlignment="1">
      <alignment horizontal="left"/>
    </xf>
    <xf numFmtId="168" fontId="8" fillId="5" borderId="4" xfId="0" applyNumberFormat="1" applyFont="1" applyFill="1" applyBorder="1"/>
    <xf numFmtId="168" fontId="8" fillId="5" borderId="12" xfId="0" applyNumberFormat="1" applyFont="1" applyFill="1" applyBorder="1"/>
    <xf numFmtId="0" fontId="5" fillId="0" borderId="0" xfId="0" applyFont="1"/>
    <xf numFmtId="0" fontId="8" fillId="0" borderId="0" xfId="0" applyFont="1" applyAlignment="1">
      <alignment vertical="center"/>
    </xf>
    <xf numFmtId="0" fontId="16" fillId="6" borderId="21" xfId="0" applyFont="1" applyFill="1" applyBorder="1" applyAlignment="1">
      <alignment horizontal="center" vertical="center" wrapText="1"/>
    </xf>
    <xf numFmtId="0" fontId="16" fillId="6" borderId="22" xfId="0" applyFont="1" applyFill="1" applyBorder="1" applyAlignment="1">
      <alignment horizontal="center" vertical="center" wrapText="1"/>
    </xf>
    <xf numFmtId="168" fontId="13" fillId="5" borderId="28" xfId="2" applyNumberFormat="1" applyFont="1" applyFill="1" applyBorder="1"/>
    <xf numFmtId="0" fontId="29" fillId="6" borderId="46" xfId="0" applyFont="1" applyFill="1" applyBorder="1" applyAlignment="1">
      <alignment horizontal="right" vertical="center" wrapText="1"/>
    </xf>
    <xf numFmtId="168" fontId="8" fillId="5" borderId="33" xfId="0" applyNumberFormat="1" applyFont="1" applyFill="1" applyBorder="1"/>
    <xf numFmtId="0" fontId="8" fillId="0" borderId="0" xfId="0" applyFont="1" applyAlignment="1">
      <alignment vertical="center" wrapText="1"/>
    </xf>
    <xf numFmtId="0" fontId="29" fillId="6" borderId="94" xfId="0" applyFont="1" applyFill="1" applyBorder="1" applyAlignment="1">
      <alignment horizontal="right" vertical="center" wrapText="1"/>
    </xf>
    <xf numFmtId="169" fontId="57" fillId="11" borderId="95" xfId="0" applyNumberFormat="1" applyFont="1" applyFill="1" applyBorder="1" applyAlignment="1">
      <alignment horizontal="right" vertical="center" wrapText="1"/>
    </xf>
    <xf numFmtId="168" fontId="13" fillId="5" borderId="6" xfId="2" applyNumberFormat="1" applyFont="1" applyFill="1" applyBorder="1"/>
    <xf numFmtId="0" fontId="16" fillId="6" borderId="96" xfId="0" applyFont="1" applyFill="1" applyBorder="1"/>
    <xf numFmtId="0" fontId="16" fillId="6" borderId="75" xfId="0" applyFont="1" applyFill="1" applyBorder="1" applyAlignment="1">
      <alignment horizontal="right" vertical="center" wrapText="1"/>
    </xf>
    <xf numFmtId="0" fontId="16" fillId="6" borderId="75" xfId="0" applyFont="1" applyFill="1" applyBorder="1" applyAlignment="1">
      <alignment horizontal="center" vertical="center" wrapText="1"/>
    </xf>
    <xf numFmtId="168" fontId="13" fillId="5" borderId="83" xfId="2" applyNumberFormat="1" applyFont="1" applyFill="1" applyBorder="1"/>
    <xf numFmtId="0" fontId="16" fillId="0" borderId="5" xfId="0" applyFont="1" applyBorder="1" applyAlignment="1">
      <alignment horizontal="left" vertical="center"/>
    </xf>
    <xf numFmtId="0" fontId="8" fillId="0" borderId="5" xfId="0" applyFont="1" applyBorder="1"/>
    <xf numFmtId="168" fontId="13" fillId="12" borderId="4" xfId="2" applyNumberFormat="1" applyFont="1" applyFill="1" applyBorder="1"/>
    <xf numFmtId="168" fontId="13" fillId="12" borderId="12" xfId="2" applyNumberFormat="1" applyFont="1" applyFill="1" applyBorder="1"/>
    <xf numFmtId="0" fontId="16" fillId="28" borderId="100" xfId="0" applyFont="1" applyFill="1" applyBorder="1"/>
    <xf numFmtId="168" fontId="13" fillId="6" borderId="98" xfId="2" applyNumberFormat="1" applyFont="1" applyFill="1" applyBorder="1"/>
    <xf numFmtId="168" fontId="13" fillId="6" borderId="97" xfId="2" applyNumberFormat="1" applyFont="1" applyFill="1" applyBorder="1"/>
    <xf numFmtId="0" fontId="8" fillId="6" borderId="82" xfId="0" applyFont="1" applyFill="1" applyBorder="1" applyAlignment="1">
      <alignment vertical="center" wrapText="1"/>
    </xf>
    <xf numFmtId="0" fontId="8" fillId="6" borderId="28" xfId="0" applyFont="1" applyFill="1" applyBorder="1" applyAlignment="1">
      <alignment vertical="center" wrapText="1"/>
    </xf>
    <xf numFmtId="0" fontId="8" fillId="12" borderId="28" xfId="0" applyFont="1" applyFill="1" applyBorder="1" applyAlignment="1">
      <alignment vertical="center" wrapText="1"/>
    </xf>
    <xf numFmtId="0" fontId="8" fillId="12" borderId="33" xfId="0" applyFont="1" applyFill="1" applyBorder="1" applyAlignment="1">
      <alignment vertical="center" wrapText="1"/>
    </xf>
    <xf numFmtId="0" fontId="16" fillId="6" borderId="99" xfId="0" applyFont="1" applyFill="1" applyBorder="1" applyAlignment="1">
      <alignment vertical="center" wrapText="1"/>
    </xf>
    <xf numFmtId="0" fontId="8" fillId="6" borderId="72" xfId="0" applyFont="1" applyFill="1" applyBorder="1" applyAlignment="1">
      <alignment vertical="center"/>
    </xf>
    <xf numFmtId="0" fontId="16" fillId="6" borderId="82" xfId="0" applyFont="1" applyFill="1" applyBorder="1" applyAlignment="1">
      <alignment vertical="center" wrapText="1"/>
    </xf>
    <xf numFmtId="168" fontId="13" fillId="6" borderId="83" xfId="2" applyNumberFormat="1" applyFont="1" applyFill="1" applyBorder="1"/>
    <xf numFmtId="168" fontId="13" fillId="6" borderId="84" xfId="2" applyNumberFormat="1" applyFont="1" applyFill="1" applyBorder="1"/>
    <xf numFmtId="0" fontId="16" fillId="6" borderId="23" xfId="0" applyFont="1" applyFill="1" applyBorder="1"/>
    <xf numFmtId="0" fontId="8" fillId="6" borderId="16" xfId="0" applyFont="1" applyFill="1" applyBorder="1" applyAlignment="1">
      <alignment vertical="center" wrapText="1"/>
    </xf>
    <xf numFmtId="0" fontId="8" fillId="6" borderId="17" xfId="0" applyFont="1" applyFill="1" applyBorder="1" applyAlignment="1">
      <alignment vertical="center" wrapText="1"/>
    </xf>
    <xf numFmtId="3" fontId="8" fillId="6" borderId="9" xfId="0" applyNumberFormat="1" applyFont="1" applyFill="1" applyBorder="1" applyAlignment="1">
      <alignment horizontal="center" vertical="center" wrapText="1"/>
    </xf>
    <xf numFmtId="0" fontId="8" fillId="6" borderId="10" xfId="0" applyFont="1" applyFill="1" applyBorder="1" applyAlignment="1">
      <alignment horizontal="right" vertical="center"/>
    </xf>
    <xf numFmtId="3" fontId="8" fillId="6" borderId="18" xfId="0" applyNumberFormat="1" applyFont="1" applyFill="1" applyBorder="1" applyAlignment="1">
      <alignment horizontal="center" vertical="center" wrapText="1"/>
    </xf>
    <xf numFmtId="0" fontId="8" fillId="6" borderId="46" xfId="0" applyFont="1" applyFill="1" applyBorder="1" applyAlignment="1">
      <alignment horizontal="right" vertical="center"/>
    </xf>
    <xf numFmtId="0" fontId="8" fillId="6" borderId="9" xfId="0" applyFont="1" applyFill="1" applyBorder="1"/>
    <xf numFmtId="0" fontId="16" fillId="6" borderId="70" xfId="0" applyFont="1" applyFill="1" applyBorder="1" applyAlignment="1">
      <alignment vertical="center"/>
    </xf>
    <xf numFmtId="0" fontId="8" fillId="6" borderId="10" xfId="0" applyFont="1" applyFill="1" applyBorder="1"/>
    <xf numFmtId="0" fontId="8" fillId="6" borderId="10" xfId="0" applyFont="1" applyFill="1" applyBorder="1" applyAlignment="1">
      <alignment vertical="center" wrapText="1"/>
    </xf>
    <xf numFmtId="0" fontId="16" fillId="6" borderId="10" xfId="0" applyFont="1" applyFill="1" applyBorder="1" applyAlignment="1">
      <alignment horizontal="right" vertical="center" wrapText="1"/>
    </xf>
    <xf numFmtId="0" fontId="8" fillId="6" borderId="74" xfId="0" applyFont="1" applyFill="1" applyBorder="1"/>
    <xf numFmtId="0" fontId="8" fillId="6" borderId="9" xfId="0" applyFont="1" applyFill="1" applyBorder="1" applyAlignment="1">
      <alignment vertical="center" wrapText="1"/>
    </xf>
    <xf numFmtId="0" fontId="8" fillId="6" borderId="18" xfId="0" applyFont="1" applyFill="1" applyBorder="1" applyAlignment="1">
      <alignment vertical="center" wrapText="1"/>
    </xf>
    <xf numFmtId="0" fontId="35" fillId="17" borderId="65" xfId="0" applyFont="1" applyFill="1" applyBorder="1" applyAlignment="1">
      <alignment vertical="center" wrapText="1"/>
    </xf>
    <xf numFmtId="3" fontId="35" fillId="17" borderId="0" xfId="0" applyNumberFormat="1" applyFont="1" applyFill="1" applyAlignment="1">
      <alignment horizontal="center" vertical="center" wrapText="1"/>
    </xf>
    <xf numFmtId="3" fontId="35" fillId="17" borderId="71" xfId="0" applyNumberFormat="1" applyFont="1" applyFill="1" applyBorder="1" applyAlignment="1">
      <alignment horizontal="center" vertical="center" wrapText="1"/>
    </xf>
    <xf numFmtId="0" fontId="8" fillId="17" borderId="65" xfId="0" applyFont="1" applyFill="1" applyBorder="1" applyAlignment="1">
      <alignment vertical="center" wrapText="1"/>
    </xf>
    <xf numFmtId="3" fontId="8" fillId="17" borderId="0" xfId="0" applyNumberFormat="1" applyFont="1" applyFill="1" applyAlignment="1">
      <alignment horizontal="center" vertical="center" wrapText="1"/>
    </xf>
    <xf numFmtId="0" fontId="8" fillId="17" borderId="0" xfId="0" applyFont="1" applyFill="1"/>
    <xf numFmtId="0" fontId="8" fillId="17" borderId="71" xfId="0" applyFont="1" applyFill="1" applyBorder="1"/>
    <xf numFmtId="3" fontId="8" fillId="17" borderId="63" xfId="0" applyNumberFormat="1" applyFont="1" applyFill="1" applyBorder="1" applyAlignment="1">
      <alignment horizontal="center" vertical="center" wrapText="1"/>
    </xf>
    <xf numFmtId="0" fontId="8" fillId="17" borderId="63" xfId="0" applyFont="1" applyFill="1" applyBorder="1"/>
    <xf numFmtId="0" fontId="8" fillId="17" borderId="50" xfId="0" applyFont="1" applyFill="1" applyBorder="1"/>
    <xf numFmtId="0" fontId="35" fillId="17" borderId="0" xfId="0" applyFont="1" applyFill="1" applyAlignment="1">
      <alignment vertical="center" wrapText="1"/>
    </xf>
    <xf numFmtId="0" fontId="8" fillId="17" borderId="0" xfId="0" applyFont="1" applyFill="1" applyAlignment="1">
      <alignment vertical="center" wrapText="1"/>
    </xf>
    <xf numFmtId="0" fontId="8" fillId="17" borderId="63" xfId="0" applyFont="1" applyFill="1" applyBorder="1" applyAlignment="1">
      <alignment vertical="center" wrapText="1"/>
    </xf>
    <xf numFmtId="0" fontId="8" fillId="0" borderId="59" xfId="0" applyFont="1" applyBorder="1"/>
    <xf numFmtId="0" fontId="8" fillId="0" borderId="44" xfId="0" applyFont="1" applyBorder="1"/>
    <xf numFmtId="170" fontId="40" fillId="4" borderId="11" xfId="0" applyNumberFormat="1" applyFont="1" applyFill="1" applyBorder="1" applyAlignment="1" applyProtection="1">
      <alignment horizontal="center"/>
      <protection locked="0"/>
    </xf>
    <xf numFmtId="170" fontId="37" fillId="4" borderId="11" xfId="0" applyNumberFormat="1" applyFont="1" applyFill="1" applyBorder="1" applyAlignment="1" applyProtection="1">
      <alignment horizontal="center"/>
      <protection locked="0"/>
    </xf>
    <xf numFmtId="0" fontId="58" fillId="6" borderId="20" xfId="0" applyFont="1" applyFill="1" applyBorder="1"/>
    <xf numFmtId="0" fontId="58" fillId="6" borderId="64" xfId="0" applyFont="1" applyFill="1" applyBorder="1"/>
    <xf numFmtId="0" fontId="58" fillId="6" borderId="24" xfId="0" applyFont="1" applyFill="1" applyBorder="1"/>
    <xf numFmtId="0" fontId="58" fillId="6" borderId="49" xfId="0" applyFont="1" applyFill="1" applyBorder="1" applyAlignment="1">
      <alignment wrapText="1"/>
    </xf>
    <xf numFmtId="44" fontId="60" fillId="5" borderId="45" xfId="0" applyNumberFormat="1" applyFont="1" applyFill="1" applyBorder="1"/>
    <xf numFmtId="44" fontId="60" fillId="5" borderId="47" xfId="0" applyNumberFormat="1" applyFont="1" applyFill="1" applyBorder="1"/>
    <xf numFmtId="164" fontId="8" fillId="6" borderId="3" xfId="1" applyNumberFormat="1" applyFont="1" applyFill="1" applyBorder="1" applyAlignment="1">
      <alignment horizontal="center" vertical="center"/>
    </xf>
    <xf numFmtId="0" fontId="32" fillId="13" borderId="0" xfId="0" applyFont="1" applyFill="1" applyAlignment="1">
      <alignment vertical="center"/>
    </xf>
    <xf numFmtId="0" fontId="4" fillId="6" borderId="53" xfId="0" applyFont="1" applyFill="1" applyBorder="1"/>
    <xf numFmtId="0" fontId="0" fillId="12" borderId="72" xfId="0" applyFill="1" applyBorder="1"/>
    <xf numFmtId="0" fontId="4" fillId="5" borderId="28" xfId="0" applyFont="1" applyFill="1" applyBorder="1"/>
    <xf numFmtId="0" fontId="0" fillId="12" borderId="28" xfId="0" applyFill="1" applyBorder="1"/>
    <xf numFmtId="0" fontId="4" fillId="5" borderId="47" xfId="0" applyFont="1" applyFill="1" applyBorder="1"/>
    <xf numFmtId="164" fontId="8" fillId="19" borderId="10" xfId="1" applyNumberFormat="1" applyFont="1" applyFill="1" applyBorder="1" applyAlignment="1">
      <alignment horizontal="center" vertical="center"/>
    </xf>
    <xf numFmtId="164" fontId="8" fillId="12" borderId="28" xfId="1" applyNumberFormat="1" applyFont="1" applyFill="1" applyBorder="1" applyAlignment="1">
      <alignment horizontal="center" vertical="center"/>
    </xf>
    <xf numFmtId="0" fontId="0" fillId="6" borderId="31" xfId="0" applyFill="1" applyBorder="1"/>
    <xf numFmtId="0" fontId="0" fillId="6" borderId="71" xfId="0" applyFill="1" applyBorder="1"/>
    <xf numFmtId="0" fontId="0" fillId="6" borderId="73" xfId="0" applyFill="1" applyBorder="1"/>
    <xf numFmtId="164" fontId="8" fillId="19" borderId="28" xfId="1" applyNumberFormat="1" applyFont="1" applyFill="1" applyBorder="1" applyAlignment="1">
      <alignment horizontal="center" vertical="center"/>
    </xf>
    <xf numFmtId="164" fontId="8" fillId="5" borderId="28" xfId="1" applyNumberFormat="1" applyFont="1" applyFill="1" applyBorder="1" applyAlignment="1">
      <alignment horizontal="center" vertical="center"/>
    </xf>
    <xf numFmtId="164" fontId="8" fillId="6" borderId="31" xfId="1" applyNumberFormat="1" applyFont="1" applyFill="1" applyBorder="1" applyAlignment="1">
      <alignment horizontal="center" vertical="center"/>
    </xf>
    <xf numFmtId="164" fontId="8" fillId="6" borderId="71" xfId="1" applyNumberFormat="1" applyFont="1" applyFill="1" applyBorder="1" applyAlignment="1">
      <alignment horizontal="center" vertical="center"/>
    </xf>
    <xf numFmtId="0" fontId="0" fillId="6" borderId="50" xfId="0" applyFill="1" applyBorder="1"/>
    <xf numFmtId="0" fontId="20" fillId="18" borderId="28" xfId="0" applyFont="1" applyFill="1" applyBorder="1" applyAlignment="1">
      <alignment horizontal="center"/>
    </xf>
    <xf numFmtId="0" fontId="8" fillId="19" borderId="73" xfId="0" applyFont="1" applyFill="1" applyBorder="1" applyAlignment="1">
      <alignment horizontal="right" vertical="center"/>
    </xf>
    <xf numFmtId="0" fontId="8" fillId="19" borderId="27" xfId="0" applyFont="1" applyFill="1" applyBorder="1" applyAlignment="1">
      <alignment horizontal="right" vertical="center"/>
    </xf>
    <xf numFmtId="0" fontId="16" fillId="20" borderId="27" xfId="0" applyFont="1" applyFill="1" applyBorder="1" applyAlignment="1">
      <alignment horizontal="right" vertical="center"/>
    </xf>
    <xf numFmtId="0" fontId="16" fillId="9" borderId="27" xfId="0" applyFont="1" applyFill="1" applyBorder="1" applyAlignment="1">
      <alignment horizontal="right" vertical="center"/>
    </xf>
    <xf numFmtId="0" fontId="14" fillId="6" borderId="22" xfId="0" applyFont="1" applyFill="1" applyBorder="1" applyAlignment="1">
      <alignment horizontal="center" vertical="center" wrapText="1"/>
    </xf>
    <xf numFmtId="164" fontId="16" fillId="5" borderId="27" xfId="1" applyNumberFormat="1" applyFont="1" applyFill="1" applyBorder="1" applyAlignment="1">
      <alignment horizontal="center" vertical="center"/>
    </xf>
    <xf numFmtId="164" fontId="16" fillId="5" borderId="73" xfId="1" applyNumberFormat="1" applyFont="1" applyFill="1" applyBorder="1" applyAlignment="1">
      <alignment horizontal="center" vertical="center"/>
    </xf>
    <xf numFmtId="164" fontId="16" fillId="20" borderId="27" xfId="1" applyNumberFormat="1" applyFont="1" applyFill="1" applyBorder="1" applyAlignment="1">
      <alignment horizontal="center" vertical="center"/>
    </xf>
    <xf numFmtId="164" fontId="16" fillId="9" borderId="27" xfId="1" applyNumberFormat="1" applyFont="1" applyFill="1" applyBorder="1" applyAlignment="1">
      <alignment horizontal="center" vertical="center"/>
    </xf>
    <xf numFmtId="164" fontId="16" fillId="21" borderId="77" xfId="1" applyNumberFormat="1" applyFont="1" applyFill="1" applyBorder="1" applyAlignment="1">
      <alignment horizontal="center" vertical="center"/>
    </xf>
    <xf numFmtId="0" fontId="14" fillId="6" borderId="24" xfId="0" applyFont="1" applyFill="1" applyBorder="1" applyAlignment="1">
      <alignment horizontal="center" vertical="center"/>
    </xf>
    <xf numFmtId="164" fontId="8" fillId="12" borderId="72" xfId="1" applyNumberFormat="1" applyFont="1" applyFill="1" applyBorder="1" applyAlignment="1">
      <alignment horizontal="center" vertical="center"/>
    </xf>
    <xf numFmtId="164" fontId="8" fillId="22" borderId="47" xfId="1" applyNumberFormat="1" applyFont="1" applyFill="1" applyBorder="1" applyAlignment="1">
      <alignment horizontal="center" vertical="center"/>
    </xf>
    <xf numFmtId="0" fontId="16" fillId="21" borderId="77" xfId="0" applyFont="1" applyFill="1" applyBorder="1" applyAlignment="1">
      <alignment horizontal="right" vertical="center"/>
    </xf>
    <xf numFmtId="164" fontId="0" fillId="12" borderId="11" xfId="0" applyNumberFormat="1" applyFill="1" applyBorder="1"/>
    <xf numFmtId="0" fontId="62" fillId="12" borderId="82" xfId="0" applyFont="1" applyFill="1" applyBorder="1" applyAlignment="1">
      <alignment vertical="center" wrapText="1"/>
    </xf>
    <xf numFmtId="0" fontId="61" fillId="12" borderId="101" xfId="0" applyFont="1" applyFill="1" applyBorder="1" applyAlignment="1">
      <alignment vertical="center" wrapText="1"/>
    </xf>
    <xf numFmtId="0" fontId="61" fillId="12" borderId="84" xfId="0" applyFont="1" applyFill="1" applyBorder="1" applyAlignment="1">
      <alignment vertical="center" wrapText="1"/>
    </xf>
    <xf numFmtId="0" fontId="0" fillId="12" borderId="84" xfId="0" applyFill="1" applyBorder="1" applyAlignment="1">
      <alignment horizontal="center" vertical="center" wrapText="1"/>
    </xf>
    <xf numFmtId="0" fontId="0" fillId="5" borderId="82" xfId="0" applyFill="1" applyBorder="1" applyAlignment="1">
      <alignment horizontal="center" vertical="center" wrapText="1"/>
    </xf>
    <xf numFmtId="0" fontId="61" fillId="12" borderId="85" xfId="0" applyFont="1" applyFill="1" applyBorder="1" applyAlignment="1">
      <alignment vertical="center" wrapText="1"/>
    </xf>
    <xf numFmtId="0" fontId="0" fillId="12" borderId="83" xfId="0" applyFill="1" applyBorder="1" applyAlignment="1">
      <alignment horizontal="center" vertical="center" wrapText="1"/>
    </xf>
    <xf numFmtId="0" fontId="0" fillId="5" borderId="84" xfId="0" applyFill="1" applyBorder="1" applyAlignment="1">
      <alignment horizontal="center" vertical="center" wrapText="1"/>
    </xf>
    <xf numFmtId="0" fontId="0" fillId="12" borderId="82" xfId="0" applyFill="1" applyBorder="1" applyAlignment="1">
      <alignment vertical="center" wrapText="1"/>
    </xf>
    <xf numFmtId="0" fontId="4" fillId="12" borderId="72" xfId="0" applyFont="1" applyFill="1" applyBorder="1" applyAlignment="1">
      <alignment vertical="center" wrapText="1"/>
    </xf>
    <xf numFmtId="0" fontId="0" fillId="12" borderId="15" xfId="0" applyFill="1" applyBorder="1" applyAlignment="1">
      <alignment vertical="center" wrapText="1"/>
    </xf>
    <xf numFmtId="0" fontId="0" fillId="12" borderId="6" xfId="0" applyFill="1" applyBorder="1" applyAlignment="1">
      <alignment vertical="center" wrapText="1"/>
    </xf>
    <xf numFmtId="0" fontId="0" fillId="12" borderId="14" xfId="0" applyFill="1" applyBorder="1" applyAlignment="1">
      <alignment horizontal="center" vertical="center" wrapText="1"/>
    </xf>
    <xf numFmtId="0" fontId="0" fillId="5" borderId="28" xfId="0" applyFill="1" applyBorder="1" applyAlignment="1">
      <alignment horizontal="center" vertical="center" wrapText="1"/>
    </xf>
    <xf numFmtId="0" fontId="0" fillId="12" borderId="29" xfId="0" applyFill="1" applyBorder="1" applyAlignment="1">
      <alignment vertical="center" wrapText="1"/>
    </xf>
    <xf numFmtId="0" fontId="0" fillId="12" borderId="6" xfId="0" applyFill="1" applyBorder="1" applyAlignment="1">
      <alignment horizontal="center" vertical="center" wrapText="1"/>
    </xf>
    <xf numFmtId="0" fontId="0" fillId="5" borderId="11" xfId="0" applyFill="1" applyBorder="1" applyAlignment="1">
      <alignment horizontal="center" vertical="center" wrapText="1"/>
    </xf>
    <xf numFmtId="0" fontId="0" fillId="12" borderId="72" xfId="0" applyFill="1" applyBorder="1" applyAlignment="1">
      <alignment vertical="center" wrapText="1"/>
    </xf>
    <xf numFmtId="0" fontId="4" fillId="12" borderId="28" xfId="0" applyFont="1" applyFill="1" applyBorder="1" applyAlignment="1">
      <alignment vertical="center" wrapText="1"/>
    </xf>
    <xf numFmtId="0" fontId="0" fillId="12" borderId="16" xfId="0" applyFill="1" applyBorder="1" applyAlignment="1">
      <alignment vertical="center" wrapText="1"/>
    </xf>
    <xf numFmtId="0" fontId="0" fillId="12" borderId="10" xfId="0" applyFill="1" applyBorder="1" applyAlignment="1">
      <alignment vertical="center" wrapText="1"/>
    </xf>
    <xf numFmtId="0" fontId="0" fillId="12" borderId="11" xfId="0" applyFill="1" applyBorder="1" applyAlignment="1">
      <alignment horizontal="center" vertical="center" wrapText="1"/>
    </xf>
    <xf numFmtId="0" fontId="0" fillId="12" borderId="43" xfId="0" applyFill="1" applyBorder="1" applyAlignment="1">
      <alignment vertical="center" wrapText="1"/>
    </xf>
    <xf numFmtId="0" fontId="0" fillId="12" borderId="10" xfId="0" applyFill="1" applyBorder="1" applyAlignment="1">
      <alignment horizontal="center" vertical="center" wrapText="1"/>
    </xf>
    <xf numFmtId="0" fontId="0" fillId="12" borderId="28" xfId="0" applyFill="1" applyBorder="1" applyAlignment="1">
      <alignment vertical="center" wrapText="1"/>
    </xf>
    <xf numFmtId="0" fontId="4" fillId="12" borderId="33" xfId="0" applyFont="1" applyFill="1" applyBorder="1" applyAlignment="1">
      <alignment vertical="center" wrapText="1"/>
    </xf>
    <xf numFmtId="0" fontId="0" fillId="12" borderId="32" xfId="0" applyFill="1" applyBorder="1" applyAlignment="1">
      <alignment vertical="center" wrapText="1"/>
    </xf>
    <xf numFmtId="0" fontId="0" fillId="12" borderId="4" xfId="0" applyFill="1" applyBorder="1" applyAlignment="1">
      <alignment vertical="center" wrapText="1"/>
    </xf>
    <xf numFmtId="0" fontId="0" fillId="12" borderId="12" xfId="0" applyFill="1" applyBorder="1" applyAlignment="1">
      <alignment horizontal="center" vertical="center" wrapText="1"/>
    </xf>
    <xf numFmtId="0" fontId="0" fillId="12" borderId="34" xfId="0" applyFill="1" applyBorder="1" applyAlignment="1">
      <alignment vertical="center" wrapText="1"/>
    </xf>
    <xf numFmtId="0" fontId="0" fillId="12" borderId="4" xfId="0" applyFill="1" applyBorder="1" applyAlignment="1">
      <alignment horizontal="center" vertical="center" wrapText="1"/>
    </xf>
    <xf numFmtId="0" fontId="0" fillId="12" borderId="33" xfId="0" applyFill="1" applyBorder="1" applyAlignment="1">
      <alignment vertical="center" wrapText="1"/>
    </xf>
    <xf numFmtId="0" fontId="6" fillId="5" borderId="47" xfId="0" applyFont="1" applyFill="1" applyBorder="1" applyAlignment="1">
      <alignment vertical="center" wrapText="1"/>
    </xf>
    <xf numFmtId="0" fontId="0" fillId="5" borderId="17" xfId="0" applyFill="1" applyBorder="1" applyAlignment="1">
      <alignment vertical="center" wrapText="1"/>
    </xf>
    <xf numFmtId="0" fontId="0" fillId="5" borderId="46" xfId="0" applyFill="1" applyBorder="1" applyAlignment="1">
      <alignment vertical="center" wrapText="1"/>
    </xf>
    <xf numFmtId="0" fontId="0" fillId="5" borderId="45" xfId="0" applyFill="1" applyBorder="1" applyAlignment="1">
      <alignment horizontal="center" vertical="center" wrapText="1"/>
    </xf>
    <xf numFmtId="0" fontId="0" fillId="5" borderId="47" xfId="0" applyFill="1" applyBorder="1" applyAlignment="1">
      <alignment horizontal="center" vertical="center" wrapText="1"/>
    </xf>
    <xf numFmtId="0" fontId="0" fillId="5" borderId="86" xfId="0" applyFill="1" applyBorder="1" applyAlignment="1">
      <alignment vertical="center" wrapText="1"/>
    </xf>
    <xf numFmtId="0" fontId="0" fillId="5" borderId="46" xfId="0" applyFill="1" applyBorder="1" applyAlignment="1">
      <alignment horizontal="center" vertical="center" wrapText="1"/>
    </xf>
    <xf numFmtId="0" fontId="0" fillId="5" borderId="47" xfId="0" applyFill="1" applyBorder="1" applyAlignment="1">
      <alignment vertical="center" wrapText="1"/>
    </xf>
    <xf numFmtId="0" fontId="4" fillId="12" borderId="24" xfId="0" applyFont="1" applyFill="1" applyBorder="1" applyAlignment="1">
      <alignment vertical="center" wrapText="1"/>
    </xf>
    <xf numFmtId="0" fontId="0" fillId="12" borderId="23" xfId="0" applyFill="1" applyBorder="1" applyAlignment="1">
      <alignment vertical="center" wrapText="1"/>
    </xf>
    <xf numFmtId="0" fontId="0" fillId="12" borderId="70" xfId="0" applyFill="1" applyBorder="1" applyAlignment="1">
      <alignment vertical="center" wrapText="1"/>
    </xf>
    <xf numFmtId="0" fontId="0" fillId="12" borderId="64" xfId="0" applyFill="1" applyBorder="1" applyAlignment="1">
      <alignment horizontal="center" vertical="center" wrapText="1"/>
    </xf>
    <xf numFmtId="0" fontId="0" fillId="5" borderId="24" xfId="0" applyFill="1" applyBorder="1" applyAlignment="1">
      <alignment horizontal="center" vertical="center" wrapText="1"/>
    </xf>
    <xf numFmtId="0" fontId="0" fillId="12" borderId="56" xfId="0" applyFill="1" applyBorder="1" applyAlignment="1">
      <alignment vertical="center" wrapText="1"/>
    </xf>
    <xf numFmtId="0" fontId="0" fillId="12" borderId="70" xfId="0" applyFill="1" applyBorder="1" applyAlignment="1">
      <alignment horizontal="center" vertical="center" wrapText="1"/>
    </xf>
    <xf numFmtId="0" fontId="0" fillId="5" borderId="64" xfId="0" applyFill="1" applyBorder="1" applyAlignment="1">
      <alignment horizontal="center" vertical="center" wrapText="1"/>
    </xf>
    <xf numFmtId="0" fontId="0" fillId="12" borderId="24" xfId="0" applyFill="1" applyBorder="1" applyAlignment="1">
      <alignment vertical="center" wrapText="1"/>
    </xf>
    <xf numFmtId="0" fontId="0" fillId="12" borderId="73" xfId="0" applyFill="1" applyBorder="1" applyAlignment="1">
      <alignment vertical="center" wrapText="1"/>
    </xf>
    <xf numFmtId="0" fontId="0" fillId="12" borderId="27" xfId="0" applyFill="1" applyBorder="1" applyAlignment="1">
      <alignment vertical="center" wrapText="1"/>
    </xf>
    <xf numFmtId="0" fontId="0" fillId="5" borderId="77" xfId="0" applyFill="1" applyBorder="1" applyAlignment="1">
      <alignment vertical="center" wrapText="1"/>
    </xf>
    <xf numFmtId="0" fontId="34" fillId="0" borderId="0" xfId="0" applyFont="1" applyAlignment="1">
      <alignment vertical="top"/>
    </xf>
    <xf numFmtId="0" fontId="66" fillId="0" borderId="0" xfId="0" quotePrefix="1" applyFont="1"/>
    <xf numFmtId="0" fontId="34" fillId="0" borderId="0" xfId="0" quotePrefix="1" applyFont="1"/>
    <xf numFmtId="0" fontId="49" fillId="5" borderId="110" xfId="0" applyFont="1" applyFill="1" applyBorder="1" applyAlignment="1">
      <alignment horizontal="center" vertical="center" wrapText="1"/>
    </xf>
    <xf numFmtId="0" fontId="49" fillId="5" borderId="111" xfId="0" applyFont="1" applyFill="1" applyBorder="1" applyAlignment="1">
      <alignment horizontal="center" vertical="center" wrapText="1"/>
    </xf>
    <xf numFmtId="0" fontId="49" fillId="5" borderId="112" xfId="0" applyFont="1" applyFill="1" applyBorder="1" applyAlignment="1">
      <alignment horizontal="center" vertical="center" wrapText="1"/>
    </xf>
    <xf numFmtId="0" fontId="56" fillId="12" borderId="4" xfId="0" applyFont="1" applyFill="1" applyBorder="1" applyAlignment="1">
      <alignment wrapText="1"/>
    </xf>
    <xf numFmtId="44" fontId="56" fillId="12" borderId="12" xfId="2" applyFont="1" applyFill="1" applyBorder="1"/>
    <xf numFmtId="0" fontId="56" fillId="12" borderId="12" xfId="0" applyFont="1" applyFill="1" applyBorder="1" applyAlignment="1">
      <alignment horizontal="right"/>
    </xf>
    <xf numFmtId="44" fontId="63" fillId="5" borderId="100" xfId="5" applyNumberFormat="1" applyFont="1" applyFill="1" applyBorder="1" applyAlignment="1">
      <alignment vertical="center"/>
    </xf>
    <xf numFmtId="0" fontId="40" fillId="5" borderId="114" xfId="0" applyFont="1" applyFill="1" applyBorder="1"/>
    <xf numFmtId="0" fontId="40" fillId="5" borderId="115" xfId="0" applyFont="1" applyFill="1" applyBorder="1" applyAlignment="1">
      <alignment horizontal="center"/>
    </xf>
    <xf numFmtId="0" fontId="40" fillId="5" borderId="117" xfId="0" applyFont="1" applyFill="1" applyBorder="1" applyAlignment="1">
      <alignment horizontal="center"/>
    </xf>
    <xf numFmtId="0" fontId="16" fillId="6" borderId="79" xfId="0" applyFont="1" applyFill="1" applyBorder="1" applyAlignment="1">
      <alignment horizontal="center" vertical="center" wrapText="1"/>
    </xf>
    <xf numFmtId="0" fontId="14" fillId="20" borderId="64" xfId="0" applyFont="1" applyFill="1" applyBorder="1" applyAlignment="1">
      <alignment horizontal="center" vertical="center" wrapText="1"/>
    </xf>
    <xf numFmtId="10" fontId="29" fillId="12" borderId="10" xfId="3" applyNumberFormat="1" applyFont="1" applyFill="1" applyBorder="1" applyAlignment="1">
      <alignment horizontal="right" vertical="center" wrapText="1"/>
    </xf>
    <xf numFmtId="168" fontId="13" fillId="6" borderId="11" xfId="2" applyNumberFormat="1" applyFont="1" applyFill="1" applyBorder="1"/>
    <xf numFmtId="10" fontId="48" fillId="6" borderId="10" xfId="3" applyNumberFormat="1" applyFont="1" applyFill="1" applyBorder="1" applyAlignment="1">
      <alignment horizontal="right" vertical="center" wrapText="1"/>
    </xf>
    <xf numFmtId="174" fontId="35" fillId="17" borderId="0" xfId="0" applyNumberFormat="1" applyFont="1" applyFill="1" applyAlignment="1">
      <alignment horizontal="center" vertical="center" wrapText="1"/>
    </xf>
    <xf numFmtId="174" fontId="35" fillId="17" borderId="71" xfId="0" applyNumberFormat="1" applyFont="1" applyFill="1" applyBorder="1" applyAlignment="1">
      <alignment horizontal="center" vertical="center" wrapText="1"/>
    </xf>
    <xf numFmtId="8" fontId="16" fillId="30" borderId="46" xfId="0" applyNumberFormat="1" applyFont="1" applyFill="1" applyBorder="1" applyAlignment="1">
      <alignment horizontal="right" vertical="center" wrapText="1"/>
    </xf>
    <xf numFmtId="0" fontId="34" fillId="0" borderId="0" xfId="0" applyFont="1" applyAlignment="1">
      <alignment horizontal="left" vertical="top"/>
    </xf>
    <xf numFmtId="10" fontId="29" fillId="6" borderId="10" xfId="0" applyNumberFormat="1" applyFont="1" applyFill="1" applyBorder="1" applyAlignment="1">
      <alignment horizontal="right" vertical="center" wrapText="1"/>
    </xf>
    <xf numFmtId="0" fontId="8" fillId="6" borderId="42" xfId="0" applyFont="1" applyFill="1" applyBorder="1"/>
    <xf numFmtId="0" fontId="0" fillId="5" borderId="28" xfId="0" applyFill="1" applyBorder="1"/>
    <xf numFmtId="0" fontId="75" fillId="0" borderId="0" xfId="0" applyFont="1" applyAlignment="1">
      <alignment vertical="top"/>
    </xf>
    <xf numFmtId="172" fontId="4" fillId="6" borderId="11" xfId="0" applyNumberFormat="1" applyFont="1" applyFill="1" applyBorder="1"/>
    <xf numFmtId="172" fontId="4" fillId="6" borderId="45" xfId="0" applyNumberFormat="1" applyFont="1" applyFill="1" applyBorder="1"/>
    <xf numFmtId="0" fontId="4" fillId="32" borderId="56" xfId="0" applyFont="1" applyFill="1" applyBorder="1" applyAlignment="1">
      <alignment horizontal="center" wrapText="1"/>
    </xf>
    <xf numFmtId="0" fontId="4" fillId="5" borderId="16" xfId="0" applyFont="1" applyFill="1" applyBorder="1" applyAlignment="1">
      <alignment horizontal="center" wrapText="1"/>
    </xf>
    <xf numFmtId="0" fontId="4" fillId="5" borderId="28" xfId="0" applyFont="1" applyFill="1" applyBorder="1" applyAlignment="1">
      <alignment wrapText="1"/>
    </xf>
    <xf numFmtId="0" fontId="4" fillId="5" borderId="16" xfId="0" applyFont="1" applyFill="1" applyBorder="1" applyAlignment="1">
      <alignment wrapText="1"/>
    </xf>
    <xf numFmtId="0" fontId="4" fillId="5" borderId="10" xfId="0" applyFont="1" applyFill="1" applyBorder="1" applyAlignment="1">
      <alignment wrapText="1"/>
    </xf>
    <xf numFmtId="0" fontId="4" fillId="5" borderId="10" xfId="0" applyFont="1" applyFill="1" applyBorder="1" applyAlignment="1">
      <alignment horizontal="center" wrapText="1"/>
    </xf>
    <xf numFmtId="0" fontId="4" fillId="5" borderId="11" xfId="0" applyFont="1" applyFill="1" applyBorder="1" applyAlignment="1">
      <alignment horizontal="center" wrapText="1"/>
    </xf>
    <xf numFmtId="0" fontId="4" fillId="5" borderId="28" xfId="0" applyFont="1" applyFill="1" applyBorder="1" applyAlignment="1">
      <alignment horizontal="center" wrapText="1"/>
    </xf>
    <xf numFmtId="0" fontId="4" fillId="5" borderId="43" xfId="0" applyFont="1" applyFill="1" applyBorder="1" applyAlignment="1">
      <alignment wrapText="1"/>
    </xf>
    <xf numFmtId="0" fontId="34" fillId="0" borderId="0" xfId="0" applyFont="1" applyAlignment="1">
      <alignment vertical="center"/>
    </xf>
    <xf numFmtId="0" fontId="11" fillId="0" borderId="0" xfId="0" applyFont="1"/>
    <xf numFmtId="0" fontId="10" fillId="0" borderId="0" xfId="0" applyFont="1" applyAlignment="1">
      <alignment vertical="top"/>
    </xf>
    <xf numFmtId="0" fontId="66" fillId="0" borderId="0" xfId="0" applyFont="1"/>
    <xf numFmtId="0" fontId="30" fillId="7" borderId="0" xfId="7" applyFill="1" applyAlignment="1">
      <alignment horizontal="center" vertical="center"/>
    </xf>
    <xf numFmtId="0" fontId="30" fillId="0" borderId="0" xfId="7" applyAlignment="1">
      <alignment horizontal="center" vertical="center"/>
    </xf>
    <xf numFmtId="172" fontId="40" fillId="0" borderId="0" xfId="8" applyNumberFormat="1" applyFont="1" applyAlignment="1">
      <alignment horizontal="center"/>
    </xf>
    <xf numFmtId="0" fontId="37" fillId="5" borderId="116" xfId="0" applyFont="1" applyFill="1" applyBorder="1" applyAlignment="1">
      <alignment horizontal="center"/>
    </xf>
    <xf numFmtId="0" fontId="40" fillId="5" borderId="116" xfId="0" applyFont="1" applyFill="1" applyBorder="1" applyAlignment="1">
      <alignment horizontal="center"/>
    </xf>
    <xf numFmtId="0" fontId="41" fillId="33" borderId="113" xfId="0" applyFont="1" applyFill="1" applyBorder="1" applyAlignment="1">
      <alignment horizontal="center"/>
    </xf>
    <xf numFmtId="0" fontId="20" fillId="33" borderId="113" xfId="0" applyFont="1" applyFill="1" applyBorder="1" applyAlignment="1">
      <alignment horizontal="center"/>
    </xf>
    <xf numFmtId="169" fontId="20" fillId="33" borderId="113" xfId="0" applyNumberFormat="1" applyFont="1" applyFill="1" applyBorder="1" applyAlignment="1">
      <alignment horizontal="center" vertical="center"/>
    </xf>
    <xf numFmtId="0" fontId="41" fillId="33" borderId="124" xfId="0" applyFont="1" applyFill="1" applyBorder="1" applyAlignment="1">
      <alignment horizontal="center"/>
    </xf>
    <xf numFmtId="0" fontId="20" fillId="33" borderId="124" xfId="0" applyFont="1" applyFill="1" applyBorder="1" applyAlignment="1">
      <alignment horizontal="center"/>
    </xf>
    <xf numFmtId="1" fontId="20" fillId="33" borderId="14" xfId="0" applyNumberFormat="1" applyFont="1" applyFill="1" applyBorder="1" applyAlignment="1">
      <alignment horizontal="center" vertical="center"/>
    </xf>
    <xf numFmtId="0" fontId="20" fillId="33" borderId="11" xfId="0" applyFont="1" applyFill="1" applyBorder="1" applyAlignment="1">
      <alignment horizontal="center" vertical="center"/>
    </xf>
    <xf numFmtId="0" fontId="20" fillId="33" borderId="45" xfId="0" applyFont="1" applyFill="1" applyBorder="1" applyAlignment="1">
      <alignment horizontal="center" vertical="center"/>
    </xf>
    <xf numFmtId="0" fontId="45" fillId="17" borderId="65" xfId="0" applyFont="1" applyFill="1" applyBorder="1" applyAlignment="1">
      <alignment horizontal="left" vertical="center"/>
    </xf>
    <xf numFmtId="0" fontId="78" fillId="17" borderId="0" xfId="0" applyFont="1" applyFill="1" applyAlignment="1">
      <alignment horizontal="center" vertical="center"/>
    </xf>
    <xf numFmtId="0" fontId="41" fillId="17" borderId="0" xfId="0" applyFont="1" applyFill="1" applyAlignment="1">
      <alignment horizontal="center"/>
    </xf>
    <xf numFmtId="0" fontId="45" fillId="17" borderId="41" xfId="0" applyFont="1" applyFill="1" applyBorder="1" applyAlignment="1">
      <alignment horizontal="left" vertical="center"/>
    </xf>
    <xf numFmtId="0" fontId="41" fillId="17" borderId="42" xfId="0" applyFont="1" applyFill="1" applyBorder="1" applyAlignment="1">
      <alignment horizontal="center" vertical="center"/>
    </xf>
    <xf numFmtId="0" fontId="41" fillId="17" borderId="42" xfId="0" applyFont="1" applyFill="1" applyBorder="1" applyAlignment="1">
      <alignment horizontal="center"/>
    </xf>
    <xf numFmtId="0" fontId="20" fillId="17" borderId="42" xfId="0" applyFont="1" applyFill="1" applyBorder="1" applyAlignment="1">
      <alignment horizontal="center"/>
    </xf>
    <xf numFmtId="0" fontId="20" fillId="17" borderId="10" xfId="0" applyFont="1" applyFill="1" applyBorder="1" applyAlignment="1">
      <alignment horizontal="center"/>
    </xf>
    <xf numFmtId="0" fontId="45" fillId="17" borderId="66" xfId="0" applyFont="1" applyFill="1" applyBorder="1" applyAlignment="1">
      <alignment horizontal="left" vertical="center"/>
    </xf>
    <xf numFmtId="0" fontId="41" fillId="17" borderId="44" xfId="0" applyFont="1" applyFill="1" applyBorder="1" applyAlignment="1">
      <alignment horizontal="center" vertical="center"/>
    </xf>
    <xf numFmtId="0" fontId="41" fillId="17" borderId="44" xfId="0" applyFont="1" applyFill="1" applyBorder="1" applyAlignment="1">
      <alignment horizontal="center"/>
    </xf>
    <xf numFmtId="0" fontId="20" fillId="17" borderId="44" xfId="0" applyFont="1" applyFill="1" applyBorder="1" applyAlignment="1">
      <alignment horizontal="center"/>
    </xf>
    <xf numFmtId="0" fontId="20" fillId="17" borderId="46" xfId="0" applyFont="1" applyFill="1" applyBorder="1" applyAlignment="1">
      <alignment horizontal="center"/>
    </xf>
    <xf numFmtId="0" fontId="20" fillId="13" borderId="0" xfId="0" applyFont="1" applyFill="1"/>
    <xf numFmtId="0" fontId="74" fillId="14" borderId="0" xfId="0" applyFont="1" applyFill="1" applyAlignment="1">
      <alignment vertical="center"/>
    </xf>
    <xf numFmtId="0" fontId="5" fillId="14" borderId="0" xfId="0" applyFont="1" applyFill="1"/>
    <xf numFmtId="0" fontId="0" fillId="15" borderId="0" xfId="0" applyFill="1"/>
    <xf numFmtId="0" fontId="79" fillId="17" borderId="41" xfId="0" applyFont="1" applyFill="1" applyBorder="1" applyAlignment="1">
      <alignment horizontal="left" vertical="center" wrapText="1"/>
    </xf>
    <xf numFmtId="0" fontId="79" fillId="5" borderId="41" xfId="0" applyFont="1" applyFill="1" applyBorder="1" applyAlignment="1">
      <alignment horizontal="left" vertical="center" wrapText="1"/>
    </xf>
    <xf numFmtId="0" fontId="79" fillId="17" borderId="66" xfId="0" applyFont="1" applyFill="1" applyBorder="1" applyAlignment="1">
      <alignment horizontal="left" vertical="center" wrapText="1"/>
    </xf>
    <xf numFmtId="0" fontId="71" fillId="17" borderId="45" xfId="0" applyFont="1" applyFill="1" applyBorder="1" applyAlignment="1">
      <alignment horizontal="center" vertical="center" wrapText="1"/>
    </xf>
    <xf numFmtId="0" fontId="71" fillId="5" borderId="11" xfId="0" applyFont="1" applyFill="1" applyBorder="1" applyAlignment="1">
      <alignment horizontal="center" vertical="center" wrapText="1"/>
    </xf>
    <xf numFmtId="0" fontId="71" fillId="17" borderId="11" xfId="0" applyFont="1" applyFill="1" applyBorder="1" applyAlignment="1">
      <alignment horizontal="center" vertical="center" wrapText="1"/>
    </xf>
    <xf numFmtId="0" fontId="20" fillId="33" borderId="131" xfId="0" applyFont="1" applyFill="1" applyBorder="1" applyAlignment="1">
      <alignment horizontal="center" vertical="center"/>
    </xf>
    <xf numFmtId="0" fontId="0" fillId="35" borderId="0" xfId="0" applyFill="1"/>
    <xf numFmtId="167" fontId="13" fillId="12" borderId="11" xfId="3" applyNumberFormat="1" applyFont="1" applyFill="1" applyBorder="1" applyAlignment="1">
      <alignment horizontal="center" vertical="center"/>
    </xf>
    <xf numFmtId="0" fontId="80" fillId="30" borderId="0" xfId="0" applyFont="1" applyFill="1" applyAlignment="1">
      <alignment vertical="center"/>
    </xf>
    <xf numFmtId="0" fontId="82" fillId="30" borderId="0" xfId="0" applyFont="1" applyFill="1"/>
    <xf numFmtId="0" fontId="81" fillId="0" borderId="0" xfId="0" applyFont="1"/>
    <xf numFmtId="0" fontId="81" fillId="5" borderId="51" xfId="0" applyFont="1" applyFill="1" applyBorder="1"/>
    <xf numFmtId="0" fontId="83" fillId="5" borderId="52" xfId="0" applyFont="1" applyFill="1" applyBorder="1" applyAlignment="1">
      <alignment horizontal="center" vertical="center" wrapText="1"/>
    </xf>
    <xf numFmtId="0" fontId="83" fillId="5" borderId="53" xfId="0" applyFont="1" applyFill="1" applyBorder="1" applyAlignment="1">
      <alignment horizontal="center" vertical="center" wrapText="1"/>
    </xf>
    <xf numFmtId="0" fontId="83" fillId="0" borderId="0" xfId="0" applyFont="1" applyAlignment="1">
      <alignment wrapText="1"/>
    </xf>
    <xf numFmtId="0" fontId="83" fillId="17" borderId="15" xfId="0" applyFont="1" applyFill="1" applyBorder="1" applyAlignment="1">
      <alignment horizontal="right" vertical="center" indent="1"/>
    </xf>
    <xf numFmtId="44" fontId="81" fillId="0" borderId="14" xfId="0" applyNumberFormat="1" applyFont="1" applyBorder="1" applyAlignment="1">
      <alignment vertical="center"/>
    </xf>
    <xf numFmtId="9" fontId="81" fillId="0" borderId="72" xfId="3" applyFont="1" applyBorder="1" applyAlignment="1">
      <alignment horizontal="center" vertical="center"/>
    </xf>
    <xf numFmtId="0" fontId="83" fillId="17" borderId="16" xfId="0" applyFont="1" applyFill="1" applyBorder="1" applyAlignment="1">
      <alignment horizontal="right" vertical="center" wrapText="1" indent="1"/>
    </xf>
    <xf numFmtId="44" fontId="81" fillId="0" borderId="11" xfId="0" applyNumberFormat="1" applyFont="1" applyBorder="1" applyAlignment="1">
      <alignment vertical="center"/>
    </xf>
    <xf numFmtId="0" fontId="83" fillId="17" borderId="32" xfId="0" applyFont="1" applyFill="1" applyBorder="1" applyAlignment="1">
      <alignment horizontal="right" vertical="center" indent="1"/>
    </xf>
    <xf numFmtId="9" fontId="81" fillId="6" borderId="33" xfId="3" applyFont="1" applyFill="1" applyBorder="1" applyAlignment="1">
      <alignment horizontal="center" vertical="center"/>
    </xf>
    <xf numFmtId="0" fontId="83" fillId="17" borderId="17" xfId="0" applyFont="1" applyFill="1" applyBorder="1" applyAlignment="1">
      <alignment horizontal="right" vertical="center" wrapText="1" indent="1"/>
    </xf>
    <xf numFmtId="44" fontId="81" fillId="0" borderId="45" xfId="0" applyNumberFormat="1" applyFont="1" applyBorder="1" applyAlignment="1">
      <alignment vertical="center"/>
    </xf>
    <xf numFmtId="0" fontId="83" fillId="17" borderId="15" xfId="0" applyFont="1" applyFill="1" applyBorder="1" applyAlignment="1">
      <alignment horizontal="right" wrapText="1" indent="1"/>
    </xf>
    <xf numFmtId="165" fontId="81" fillId="0" borderId="14" xfId="1" applyNumberFormat="1" applyFont="1" applyBorder="1" applyAlignment="1">
      <alignment horizontal="center" vertical="center"/>
    </xf>
    <xf numFmtId="165" fontId="81" fillId="0" borderId="72" xfId="1" applyNumberFormat="1" applyFont="1" applyBorder="1" applyAlignment="1">
      <alignment horizontal="center" vertical="center"/>
    </xf>
    <xf numFmtId="0" fontId="83" fillId="17" borderId="16" xfId="0" applyFont="1" applyFill="1" applyBorder="1" applyAlignment="1">
      <alignment horizontal="right" wrapText="1" indent="1"/>
    </xf>
    <xf numFmtId="165" fontId="81" fillId="0" borderId="11" xfId="1" applyNumberFormat="1" applyFont="1" applyBorder="1" applyAlignment="1">
      <alignment horizontal="center" vertical="center"/>
    </xf>
    <xf numFmtId="165" fontId="81" fillId="0" borderId="28" xfId="1" applyNumberFormat="1" applyFont="1" applyBorder="1" applyAlignment="1">
      <alignment horizontal="center" vertical="center"/>
    </xf>
    <xf numFmtId="0" fontId="83" fillId="17" borderId="17" xfId="0" applyFont="1" applyFill="1" applyBorder="1" applyAlignment="1">
      <alignment horizontal="right" wrapText="1" indent="1"/>
    </xf>
    <xf numFmtId="165" fontId="81" fillId="0" borderId="45" xfId="1" applyNumberFormat="1" applyFont="1" applyBorder="1" applyAlignment="1">
      <alignment horizontal="center" vertical="center"/>
    </xf>
    <xf numFmtId="165" fontId="81" fillId="0" borderId="47" xfId="1" applyNumberFormat="1" applyFont="1" applyBorder="1" applyAlignment="1">
      <alignment horizontal="center" vertical="center"/>
    </xf>
    <xf numFmtId="0" fontId="81" fillId="0" borderId="0" xfId="0" applyFont="1" applyAlignment="1">
      <alignment horizontal="right" wrapText="1" indent="1"/>
    </xf>
    <xf numFmtId="43" fontId="81" fillId="0" borderId="0" xfId="1" applyFont="1" applyAlignment="1">
      <alignment horizontal="center" vertical="center"/>
    </xf>
    <xf numFmtId="0" fontId="83" fillId="5" borderId="15" xfId="0" applyFont="1" applyFill="1" applyBorder="1" applyAlignment="1">
      <alignment horizontal="right" wrapText="1" indent="1"/>
    </xf>
    <xf numFmtId="173" fontId="84" fillId="0" borderId="128" xfId="4" applyNumberFormat="1" applyFont="1" applyFill="1" applyBorder="1" applyAlignment="1">
      <alignment vertical="center"/>
    </xf>
    <xf numFmtId="0" fontId="83" fillId="5" borderId="16" xfId="0" applyFont="1" applyFill="1" applyBorder="1" applyAlignment="1">
      <alignment horizontal="right" wrapText="1" indent="1"/>
    </xf>
    <xf numFmtId="173" fontId="84" fillId="0" borderId="126" xfId="4" applyNumberFormat="1" applyFont="1" applyFill="1" applyBorder="1" applyAlignment="1">
      <alignment vertical="center"/>
    </xf>
    <xf numFmtId="0" fontId="83" fillId="5" borderId="17" xfId="0" applyFont="1" applyFill="1" applyBorder="1" applyAlignment="1">
      <alignment horizontal="right" wrapText="1" indent="1"/>
    </xf>
    <xf numFmtId="9" fontId="84" fillId="0" borderId="127" xfId="3" applyFont="1" applyBorder="1" applyAlignment="1">
      <alignment vertical="center"/>
    </xf>
    <xf numFmtId="44" fontId="84" fillId="0" borderId="14" xfId="4" applyNumberFormat="1" applyFont="1" applyFill="1" applyBorder="1" applyAlignment="1">
      <alignment horizontal="center" vertical="center"/>
    </xf>
    <xf numFmtId="0" fontId="85" fillId="17" borderId="72" xfId="0" applyFont="1" applyFill="1" applyBorder="1" applyAlignment="1">
      <alignment vertical="center"/>
    </xf>
    <xf numFmtId="44" fontId="84" fillId="0" borderId="11" xfId="4" applyNumberFormat="1" applyFont="1" applyFill="1" applyBorder="1" applyAlignment="1">
      <alignment horizontal="center" vertical="center"/>
    </xf>
    <xf numFmtId="0" fontId="85" fillId="17" borderId="28" xfId="0" applyFont="1" applyFill="1" applyBorder="1" applyAlignment="1">
      <alignment vertical="center"/>
    </xf>
    <xf numFmtId="0" fontId="81" fillId="5" borderId="65" xfId="0" applyFont="1" applyFill="1" applyBorder="1" applyAlignment="1">
      <alignment vertical="center"/>
    </xf>
    <xf numFmtId="0" fontId="81" fillId="5" borderId="0" xfId="0" applyFont="1" applyFill="1" applyAlignment="1">
      <alignment vertical="center"/>
    </xf>
    <xf numFmtId="0" fontId="81" fillId="5" borderId="0" xfId="0" applyFont="1" applyFill="1"/>
    <xf numFmtId="0" fontId="81" fillId="5" borderId="71" xfId="0" applyFont="1" applyFill="1" applyBorder="1"/>
    <xf numFmtId="0" fontId="81" fillId="5" borderId="65" xfId="0" applyFont="1" applyFill="1" applyBorder="1"/>
    <xf numFmtId="0" fontId="83" fillId="5" borderId="0" xfId="0" applyFont="1" applyFill="1" applyAlignment="1">
      <alignment horizontal="center"/>
    </xf>
    <xf numFmtId="0" fontId="83" fillId="5" borderId="71" xfId="0" applyFont="1" applyFill="1" applyBorder="1" applyAlignment="1">
      <alignment horizontal="center" wrapText="1"/>
    </xf>
    <xf numFmtId="0" fontId="81" fillId="5" borderId="129" xfId="0" applyFont="1" applyFill="1" applyBorder="1"/>
    <xf numFmtId="0" fontId="86" fillId="5" borderId="96" xfId="0" applyFont="1" applyFill="1" applyBorder="1" applyAlignment="1">
      <alignment horizontal="center"/>
    </xf>
    <xf numFmtId="0" fontId="86" fillId="5" borderId="130" xfId="0" applyFont="1" applyFill="1" applyBorder="1" applyAlignment="1">
      <alignment horizontal="center"/>
    </xf>
    <xf numFmtId="0" fontId="83" fillId="5" borderId="15" xfId="0" applyFont="1" applyFill="1" applyBorder="1" applyAlignment="1">
      <alignment horizontal="right" vertical="center" wrapText="1"/>
    </xf>
    <xf numFmtId="169" fontId="84" fillId="0" borderId="14" xfId="4" applyNumberFormat="1" applyFont="1" applyFill="1" applyBorder="1" applyAlignment="1">
      <alignment vertical="center"/>
    </xf>
    <xf numFmtId="8" fontId="81" fillId="0" borderId="14" xfId="0" applyNumberFormat="1" applyFont="1" applyBorder="1"/>
    <xf numFmtId="9" fontId="81" fillId="0" borderId="72" xfId="0" applyNumberFormat="1" applyFont="1" applyBorder="1" applyAlignment="1">
      <alignment horizontal="center"/>
    </xf>
    <xf numFmtId="0" fontId="83" fillId="5" borderId="17" xfId="0" applyFont="1" applyFill="1" applyBorder="1" applyAlignment="1">
      <alignment horizontal="right" vertical="center" wrapText="1"/>
    </xf>
    <xf numFmtId="169" fontId="84" fillId="0" borderId="45" xfId="4" applyNumberFormat="1" applyFont="1" applyFill="1" applyBorder="1" applyAlignment="1">
      <alignment vertical="center"/>
    </xf>
    <xf numFmtId="8" fontId="81" fillId="0" borderId="45" xfId="0" applyNumberFormat="1" applyFont="1" applyBorder="1"/>
    <xf numFmtId="9" fontId="81" fillId="0" borderId="47" xfId="0" applyNumberFormat="1" applyFont="1" applyBorder="1" applyAlignment="1">
      <alignment horizontal="center"/>
    </xf>
    <xf numFmtId="0" fontId="83" fillId="0" borderId="0" xfId="0" applyFont="1" applyAlignment="1">
      <alignment horizontal="right" vertical="center" wrapText="1"/>
    </xf>
    <xf numFmtId="0" fontId="83" fillId="0" borderId="0" xfId="0" applyFont="1" applyAlignment="1">
      <alignment horizontal="right" vertical="center"/>
    </xf>
    <xf numFmtId="0" fontId="88" fillId="0" borderId="24" xfId="0" applyFont="1" applyBorder="1" applyAlignment="1">
      <alignment horizontal="left" vertical="center" wrapText="1"/>
    </xf>
    <xf numFmtId="0" fontId="88" fillId="0" borderId="72" xfId="0" applyFont="1" applyBorder="1" applyAlignment="1">
      <alignment horizontal="left" vertical="center" wrapText="1"/>
    </xf>
    <xf numFmtId="0" fontId="88" fillId="0" borderId="5" xfId="0" applyFont="1" applyBorder="1" applyAlignment="1">
      <alignment horizontal="left" vertical="center" wrapText="1"/>
    </xf>
    <xf numFmtId="0" fontId="88" fillId="0" borderId="47" xfId="0" applyFont="1" applyBorder="1" applyAlignment="1">
      <alignment horizontal="left" vertical="center" wrapText="1"/>
    </xf>
    <xf numFmtId="0" fontId="88" fillId="0" borderId="44" xfId="0" applyFont="1" applyBorder="1" applyAlignment="1">
      <alignment horizontal="left" vertical="center" wrapText="1"/>
    </xf>
    <xf numFmtId="0" fontId="89" fillId="10" borderId="66" xfId="0" applyFont="1" applyFill="1" applyBorder="1" applyAlignment="1">
      <alignment horizontal="center" vertical="center" wrapText="1"/>
    </xf>
    <xf numFmtId="0" fontId="90" fillId="10" borderId="41" xfId="0" applyFont="1" applyFill="1" applyBorder="1" applyAlignment="1">
      <alignment horizontal="center" vertical="center" wrapText="1"/>
    </xf>
    <xf numFmtId="0" fontId="91" fillId="10" borderId="41" xfId="0" applyFont="1" applyFill="1" applyBorder="1" applyAlignment="1">
      <alignment horizontal="center" vertical="center" wrapText="1"/>
    </xf>
    <xf numFmtId="0" fontId="88" fillId="0" borderId="28" xfId="0" applyFont="1" applyBorder="1" applyAlignment="1">
      <alignment horizontal="left" vertical="center" wrapText="1"/>
    </xf>
    <xf numFmtId="0" fontId="88" fillId="0" borderId="42" xfId="0" applyFont="1" applyBorder="1" applyAlignment="1">
      <alignment horizontal="left" vertical="center" wrapText="1"/>
    </xf>
    <xf numFmtId="0" fontId="92" fillId="10" borderId="41" xfId="0" applyFont="1" applyFill="1" applyBorder="1" applyAlignment="1">
      <alignment horizontal="center" vertical="center" wrapText="1"/>
    </xf>
    <xf numFmtId="0" fontId="88" fillId="0" borderId="22" xfId="0" applyFont="1" applyBorder="1" applyAlignment="1">
      <alignment horizontal="left" vertical="center" wrapText="1"/>
    </xf>
    <xf numFmtId="0" fontId="88" fillId="0" borderId="83" xfId="0" applyFont="1" applyBorder="1" applyAlignment="1">
      <alignment horizontal="left" vertical="center" wrapText="1"/>
    </xf>
    <xf numFmtId="0" fontId="93" fillId="10" borderId="26" xfId="0" applyFont="1" applyFill="1" applyBorder="1" applyAlignment="1">
      <alignment horizontal="center" vertical="center" wrapText="1"/>
    </xf>
    <xf numFmtId="0" fontId="94" fillId="17" borderId="90" xfId="0" applyFont="1" applyFill="1" applyBorder="1"/>
    <xf numFmtId="0" fontId="94" fillId="17" borderId="89" xfId="0" applyFont="1" applyFill="1" applyBorder="1" applyAlignment="1">
      <alignment horizontal="left"/>
    </xf>
    <xf numFmtId="0" fontId="94" fillId="17" borderId="88" xfId="0" applyFont="1" applyFill="1" applyBorder="1"/>
    <xf numFmtId="0" fontId="95" fillId="35" borderId="0" xfId="0" applyFont="1" applyFill="1" applyAlignment="1">
      <alignment vertical="center"/>
    </xf>
    <xf numFmtId="0" fontId="95" fillId="15" borderId="0" xfId="0" applyFont="1" applyFill="1" applyAlignment="1">
      <alignment vertical="center"/>
    </xf>
    <xf numFmtId="166" fontId="87" fillId="0" borderId="55" xfId="0" applyNumberFormat="1" applyFont="1" applyBorder="1"/>
    <xf numFmtId="0" fontId="96" fillId="5" borderId="54" xfId="0" applyFont="1" applyFill="1" applyBorder="1" applyAlignment="1">
      <alignment horizontal="center" vertical="center"/>
    </xf>
    <xf numFmtId="0" fontId="87" fillId="0" borderId="0" xfId="0" applyFont="1"/>
    <xf numFmtId="44" fontId="97" fillId="0" borderId="99" xfId="0" applyNumberFormat="1" applyFont="1" applyBorder="1"/>
    <xf numFmtId="44" fontId="97" fillId="0" borderId="97" xfId="0" applyNumberFormat="1" applyFont="1" applyBorder="1"/>
    <xf numFmtId="44" fontId="97" fillId="0" borderId="109" xfId="0" applyNumberFormat="1" applyFont="1" applyBorder="1"/>
    <xf numFmtId="0" fontId="96" fillId="5" borderId="49" xfId="0" applyFont="1" applyFill="1" applyBorder="1" applyAlignment="1">
      <alignment horizontal="center" vertical="center"/>
    </xf>
    <xf numFmtId="0" fontId="97" fillId="5" borderId="80" xfId="0" applyFont="1" applyFill="1" applyBorder="1" applyAlignment="1">
      <alignment vertical="center"/>
    </xf>
    <xf numFmtId="44" fontId="97" fillId="5" borderId="28" xfId="0" applyNumberFormat="1" applyFont="1" applyFill="1" applyBorder="1"/>
    <xf numFmtId="44" fontId="97" fillId="17" borderId="28" xfId="0" applyNumberFormat="1" applyFont="1" applyFill="1" applyBorder="1"/>
    <xf numFmtId="44" fontId="97" fillId="17" borderId="11" xfId="0" applyNumberFormat="1" applyFont="1" applyFill="1" applyBorder="1"/>
    <xf numFmtId="44" fontId="97" fillId="17" borderId="16" xfId="0" applyNumberFormat="1" applyFont="1" applyFill="1" applyBorder="1"/>
    <xf numFmtId="44" fontId="97" fillId="5" borderId="72" xfId="0" applyNumberFormat="1" applyFont="1" applyFill="1" applyBorder="1"/>
    <xf numFmtId="44" fontId="97" fillId="17" borderId="72" xfId="0" applyNumberFormat="1" applyFont="1" applyFill="1" applyBorder="1"/>
    <xf numFmtId="44" fontId="97" fillId="17" borderId="14" xfId="0" applyNumberFormat="1" applyFont="1" applyFill="1" applyBorder="1"/>
    <xf numFmtId="44" fontId="97" fillId="17" borderId="15" xfId="0" applyNumberFormat="1" applyFont="1" applyFill="1" applyBorder="1"/>
    <xf numFmtId="0" fontId="96" fillId="5" borderId="95" xfId="0" applyFont="1" applyFill="1" applyBorder="1" applyAlignment="1">
      <alignment horizontal="center" vertical="center" wrapText="1"/>
    </xf>
    <xf numFmtId="0" fontId="96" fillId="5" borderId="108" xfId="0" applyFont="1" applyFill="1" applyBorder="1" applyAlignment="1">
      <alignment horizontal="center" vertical="center" wrapText="1"/>
    </xf>
    <xf numFmtId="0" fontId="96" fillId="5" borderId="54" xfId="0" applyFont="1" applyFill="1" applyBorder="1" applyAlignment="1">
      <alignment horizontal="center" vertical="center" wrapText="1"/>
    </xf>
    <xf numFmtId="0" fontId="96" fillId="5" borderId="60" xfId="0" applyFont="1" applyFill="1" applyBorder="1" applyAlignment="1">
      <alignment horizontal="center" vertical="center"/>
    </xf>
    <xf numFmtId="0" fontId="96" fillId="5" borderId="108" xfId="0" applyFont="1" applyFill="1" applyBorder="1" applyAlignment="1">
      <alignment horizontal="center" vertical="center"/>
    </xf>
    <xf numFmtId="0" fontId="96" fillId="5" borderId="68" xfId="0" applyFont="1" applyFill="1" applyBorder="1" applyAlignment="1">
      <alignment horizontal="center" vertical="center"/>
    </xf>
    <xf numFmtId="0" fontId="96" fillId="5" borderId="58" xfId="0" applyFont="1" applyFill="1" applyBorder="1" applyAlignment="1">
      <alignment horizontal="center" vertical="center"/>
    </xf>
    <xf numFmtId="0" fontId="87" fillId="12" borderId="17" xfId="6" applyFont="1" applyFill="1" applyBorder="1" applyAlignment="1" applyProtection="1">
      <alignment horizontal="center"/>
      <protection locked="0"/>
    </xf>
    <xf numFmtId="0" fontId="97" fillId="17" borderId="66" xfId="0" applyFont="1" applyFill="1" applyBorder="1" applyAlignment="1">
      <alignment vertical="center"/>
    </xf>
    <xf numFmtId="0" fontId="98" fillId="0" borderId="0" xfId="0" applyFont="1" applyAlignment="1">
      <alignment horizontal="right" vertical="center"/>
    </xf>
    <xf numFmtId="0" fontId="87" fillId="12" borderId="16" xfId="6" applyFont="1" applyFill="1" applyBorder="1" applyAlignment="1" applyProtection="1">
      <alignment horizontal="center"/>
      <protection locked="0"/>
    </xf>
    <xf numFmtId="0" fontId="97" fillId="17" borderId="41" xfId="0" applyFont="1" applyFill="1" applyBorder="1" applyAlignment="1">
      <alignment vertical="center"/>
    </xf>
    <xf numFmtId="0" fontId="87" fillId="12" borderId="15" xfId="6" applyFont="1" applyFill="1" applyBorder="1" applyAlignment="1" applyProtection="1">
      <alignment horizontal="center"/>
      <protection locked="0"/>
    </xf>
    <xf numFmtId="0" fontId="97" fillId="17" borderId="26" xfId="0" applyFont="1" applyFill="1" applyBorder="1" applyAlignment="1">
      <alignment vertical="center"/>
    </xf>
    <xf numFmtId="0" fontId="99" fillId="0" borderId="0" xfId="0" applyFont="1" applyAlignment="1">
      <alignment horizontal="left" vertical="center"/>
    </xf>
    <xf numFmtId="0" fontId="96" fillId="5" borderId="58" xfId="0" applyFont="1" applyFill="1" applyBorder="1" applyAlignment="1">
      <alignment vertical="center"/>
    </xf>
    <xf numFmtId="0" fontId="99" fillId="0" borderId="0" xfId="0" applyFont="1" applyAlignment="1">
      <alignment wrapText="1"/>
    </xf>
    <xf numFmtId="44" fontId="96" fillId="29" borderId="47" xfId="2" applyFont="1" applyFill="1" applyBorder="1"/>
    <xf numFmtId="0" fontId="100" fillId="16" borderId="45" xfId="0" applyFont="1" applyFill="1" applyBorder="1" applyAlignment="1">
      <alignment horizontal="right"/>
    </xf>
    <xf numFmtId="0" fontId="100" fillId="16" borderId="17" xfId="0" applyFont="1" applyFill="1" applyBorder="1"/>
    <xf numFmtId="44" fontId="96" fillId="29" borderId="24" xfId="2" applyFont="1" applyFill="1" applyBorder="1"/>
    <xf numFmtId="0" fontId="100" fillId="16" borderId="64" xfId="0" applyFont="1" applyFill="1" applyBorder="1" applyAlignment="1">
      <alignment horizontal="right"/>
    </xf>
    <xf numFmtId="0" fontId="100" fillId="16" borderId="23" xfId="0" applyFont="1" applyFill="1" applyBorder="1"/>
    <xf numFmtId="0" fontId="99" fillId="0" borderId="0" xfId="0" applyFont="1" applyAlignment="1">
      <alignment horizontal="left" wrapText="1"/>
    </xf>
    <xf numFmtId="0" fontId="96" fillId="0" borderId="0" xfId="0" applyFont="1" applyAlignment="1">
      <alignment vertical="center" wrapText="1"/>
    </xf>
    <xf numFmtId="0" fontId="97" fillId="0" borderId="0" xfId="0" applyFont="1"/>
    <xf numFmtId="44" fontId="96" fillId="0" borderId="0" xfId="0" applyNumberFormat="1" applyFont="1" applyAlignment="1">
      <alignment horizontal="left" vertical="center" indent="2"/>
    </xf>
    <xf numFmtId="0" fontId="96" fillId="0" borderId="0" xfId="0" applyFont="1" applyAlignment="1">
      <alignment horizontal="right" vertical="center"/>
    </xf>
    <xf numFmtId="44" fontId="96" fillId="6" borderId="50" xfId="0" applyNumberFormat="1" applyFont="1" applyFill="1" applyBorder="1" applyAlignment="1">
      <alignment horizontal="right" vertical="center"/>
    </xf>
    <xf numFmtId="44" fontId="96" fillId="6" borderId="74" xfId="0" applyNumberFormat="1" applyFont="1" applyFill="1" applyBorder="1" applyAlignment="1">
      <alignment horizontal="right" vertical="center"/>
    </xf>
    <xf numFmtId="44" fontId="96" fillId="6" borderId="63" xfId="0" applyNumberFormat="1" applyFont="1" applyFill="1" applyBorder="1" applyAlignment="1">
      <alignment horizontal="right" vertical="center"/>
    </xf>
    <xf numFmtId="44" fontId="96" fillId="0" borderId="45" xfId="0" applyNumberFormat="1" applyFont="1" applyBorder="1" applyAlignment="1">
      <alignment horizontal="right" vertical="center"/>
    </xf>
    <xf numFmtId="0" fontId="97" fillId="6" borderId="74" xfId="0" applyFont="1" applyFill="1" applyBorder="1"/>
    <xf numFmtId="44" fontId="96" fillId="6" borderId="107" xfId="0" applyNumberFormat="1" applyFont="1" applyFill="1" applyBorder="1" applyAlignment="1">
      <alignment horizontal="right" vertical="center"/>
    </xf>
    <xf numFmtId="44" fontId="96" fillId="17" borderId="45" xfId="0" applyNumberFormat="1" applyFont="1" applyFill="1" applyBorder="1" applyAlignment="1">
      <alignment horizontal="right" vertical="center"/>
    </xf>
    <xf numFmtId="9" fontId="103" fillId="6" borderId="74" xfId="2" applyNumberFormat="1" applyFont="1" applyFill="1" applyBorder="1"/>
    <xf numFmtId="44" fontId="96" fillId="6" borderId="62" xfId="0" applyNumberFormat="1" applyFont="1" applyFill="1" applyBorder="1" applyAlignment="1">
      <alignment horizontal="right" vertical="center"/>
    </xf>
    <xf numFmtId="44" fontId="96" fillId="6" borderId="48" xfId="0" applyNumberFormat="1" applyFont="1" applyFill="1" applyBorder="1" applyAlignment="1">
      <alignment horizontal="right" vertical="center"/>
    </xf>
    <xf numFmtId="44" fontId="96" fillId="6" borderId="61" xfId="0" applyNumberFormat="1" applyFont="1" applyFill="1" applyBorder="1" applyAlignment="1">
      <alignment horizontal="right" vertical="center"/>
    </xf>
    <xf numFmtId="44" fontId="96" fillId="6" borderId="106" xfId="0" applyNumberFormat="1" applyFont="1" applyFill="1" applyBorder="1" applyAlignment="1">
      <alignment horizontal="right" vertical="center"/>
    </xf>
    <xf numFmtId="44" fontId="96" fillId="0" borderId="64" xfId="0" applyNumberFormat="1" applyFont="1" applyBorder="1" applyAlignment="1">
      <alignment horizontal="left" vertical="center" wrapText="1"/>
    </xf>
    <xf numFmtId="0" fontId="97" fillId="6" borderId="48" xfId="0" applyFont="1" applyFill="1" applyBorder="1"/>
    <xf numFmtId="44" fontId="96" fillId="6" borderId="106" xfId="0" applyNumberFormat="1" applyFont="1" applyFill="1" applyBorder="1" applyAlignment="1">
      <alignment horizontal="left" vertical="center" indent="2"/>
    </xf>
    <xf numFmtId="44" fontId="96" fillId="17" borderId="64" xfId="0" applyNumberFormat="1" applyFont="1" applyFill="1" applyBorder="1" applyAlignment="1">
      <alignment horizontal="left" vertical="center" wrapText="1"/>
    </xf>
    <xf numFmtId="0" fontId="96" fillId="6" borderId="48" xfId="0" applyFont="1" applyFill="1" applyBorder="1" applyAlignment="1">
      <alignment vertical="center" wrapText="1"/>
    </xf>
    <xf numFmtId="0" fontId="96" fillId="17" borderId="56" xfId="0" applyFont="1" applyFill="1" applyBorder="1" applyAlignment="1">
      <alignment vertical="center" wrapText="1"/>
    </xf>
    <xf numFmtId="44" fontId="96" fillId="5" borderId="50" xfId="0" applyNumberFormat="1" applyFont="1" applyFill="1" applyBorder="1" applyAlignment="1">
      <alignment horizontal="right" vertical="center"/>
    </xf>
    <xf numFmtId="0" fontId="97" fillId="5" borderId="74" xfId="0" applyFont="1" applyFill="1" applyBorder="1"/>
    <xf numFmtId="44" fontId="96" fillId="5" borderId="63" xfId="0" applyNumberFormat="1" applyFont="1" applyFill="1" applyBorder="1" applyAlignment="1">
      <alignment horizontal="left" vertical="center" indent="2"/>
    </xf>
    <xf numFmtId="44" fontId="96" fillId="5" borderId="63" xfId="0" applyNumberFormat="1" applyFont="1" applyFill="1" applyBorder="1" applyAlignment="1">
      <alignment horizontal="right" vertical="center"/>
    </xf>
    <xf numFmtId="0" fontId="96" fillId="5" borderId="63" xfId="0" applyFont="1" applyFill="1" applyBorder="1" applyAlignment="1">
      <alignment horizontal="right" vertical="center"/>
    </xf>
    <xf numFmtId="0" fontId="96" fillId="5" borderId="49" xfId="0" applyFont="1" applyFill="1" applyBorder="1" applyAlignment="1">
      <alignment horizontal="right" vertical="center"/>
    </xf>
    <xf numFmtId="44" fontId="96" fillId="5" borderId="71" xfId="0" applyNumberFormat="1" applyFont="1" applyFill="1" applyBorder="1" applyAlignment="1">
      <alignment horizontal="right" vertical="center"/>
    </xf>
    <xf numFmtId="44" fontId="96" fillId="5" borderId="8" xfId="0" applyNumberFormat="1" applyFont="1" applyFill="1" applyBorder="1" applyAlignment="1">
      <alignment horizontal="right" vertical="center"/>
    </xf>
    <xf numFmtId="44" fontId="96" fillId="5" borderId="7" xfId="0" applyNumberFormat="1" applyFont="1" applyFill="1" applyBorder="1" applyAlignment="1">
      <alignment horizontal="right" vertical="center"/>
    </xf>
    <xf numFmtId="0" fontId="97" fillId="5" borderId="13" xfId="0" applyFont="1" applyFill="1" applyBorder="1"/>
    <xf numFmtId="44" fontId="96" fillId="0" borderId="11" xfId="0" applyNumberFormat="1" applyFont="1" applyBorder="1" applyAlignment="1">
      <alignment horizontal="right" vertical="center"/>
    </xf>
    <xf numFmtId="0" fontId="96" fillId="5" borderId="42" xfId="0" applyFont="1" applyFill="1" applyBorder="1" applyAlignment="1">
      <alignment horizontal="right" vertical="center"/>
    </xf>
    <xf numFmtId="0" fontId="96" fillId="5" borderId="41" xfId="0" applyFont="1" applyFill="1" applyBorder="1" applyAlignment="1">
      <alignment horizontal="right" vertical="center"/>
    </xf>
    <xf numFmtId="0" fontId="97" fillId="5" borderId="71" xfId="0" applyFont="1" applyFill="1" applyBorder="1" applyAlignment="1">
      <alignment horizontal="center"/>
    </xf>
    <xf numFmtId="0" fontId="97" fillId="5" borderId="0" xfId="0" applyFont="1" applyFill="1" applyAlignment="1">
      <alignment horizontal="center"/>
    </xf>
    <xf numFmtId="0" fontId="97" fillId="5" borderId="5" xfId="0" applyFont="1" applyFill="1" applyBorder="1" applyAlignment="1">
      <alignment horizontal="center"/>
    </xf>
    <xf numFmtId="0" fontId="97" fillId="5" borderId="61" xfId="0" applyFont="1" applyFill="1" applyBorder="1" applyAlignment="1">
      <alignment horizontal="center"/>
    </xf>
    <xf numFmtId="0" fontId="97" fillId="5" borderId="48" xfId="0" applyFont="1" applyFill="1" applyBorder="1" applyAlignment="1">
      <alignment horizontal="center"/>
    </xf>
    <xf numFmtId="0" fontId="97" fillId="5" borderId="21" xfId="0" applyFont="1" applyFill="1" applyBorder="1" applyAlignment="1">
      <alignment horizontal="center"/>
    </xf>
    <xf numFmtId="0" fontId="97" fillId="5" borderId="20" xfId="0" applyFont="1" applyFill="1" applyBorder="1" applyAlignment="1">
      <alignment horizontal="center"/>
    </xf>
    <xf numFmtId="0" fontId="97" fillId="12" borderId="41" xfId="0" applyFont="1" applyFill="1" applyBorder="1" applyAlignment="1" applyProtection="1">
      <alignment vertical="center"/>
      <protection locked="0"/>
    </xf>
    <xf numFmtId="44" fontId="104" fillId="5" borderId="105" xfId="2" applyFont="1" applyFill="1" applyBorder="1" applyProtection="1">
      <protection locked="0"/>
    </xf>
    <xf numFmtId="44" fontId="104" fillId="5" borderId="104" xfId="2" applyFont="1" applyFill="1" applyBorder="1" applyProtection="1">
      <protection locked="0"/>
    </xf>
    <xf numFmtId="44" fontId="104" fillId="5" borderId="104" xfId="2" applyFont="1" applyFill="1" applyBorder="1" applyAlignment="1" applyProtection="1">
      <alignment horizontal="right"/>
      <protection locked="0"/>
    </xf>
    <xf numFmtId="9" fontId="103" fillId="17" borderId="43" xfId="3" applyFont="1" applyFill="1" applyBorder="1" applyProtection="1">
      <protection locked="0"/>
    </xf>
    <xf numFmtId="0" fontId="97" fillId="7" borderId="41" xfId="0" applyFont="1" applyFill="1" applyBorder="1" applyAlignment="1">
      <alignment vertical="center"/>
    </xf>
    <xf numFmtId="9" fontId="103" fillId="17" borderId="27" xfId="3" applyFont="1" applyFill="1" applyBorder="1" applyProtection="1">
      <protection locked="0"/>
    </xf>
    <xf numFmtId="9" fontId="103" fillId="17" borderId="42" xfId="3" applyFont="1" applyFill="1" applyBorder="1" applyProtection="1">
      <protection locked="0"/>
    </xf>
    <xf numFmtId="44" fontId="103" fillId="17" borderId="11" xfId="2" applyFont="1" applyFill="1" applyBorder="1" applyAlignment="1" applyProtection="1">
      <alignment horizontal="right"/>
      <protection locked="0"/>
    </xf>
    <xf numFmtId="9" fontId="103" fillId="12" borderId="43" xfId="3" applyFont="1" applyFill="1" applyBorder="1" applyProtection="1">
      <protection locked="0"/>
    </xf>
    <xf numFmtId="44" fontId="97" fillId="9" borderId="28" xfId="0" applyNumberFormat="1" applyFont="1" applyFill="1" applyBorder="1" applyAlignment="1">
      <alignment horizontal="left"/>
    </xf>
    <xf numFmtId="44" fontId="103" fillId="22" borderId="16" xfId="2" applyFont="1" applyFill="1" applyBorder="1"/>
    <xf numFmtId="9" fontId="103" fillId="17" borderId="41" xfId="3" applyFont="1" applyFill="1" applyBorder="1" applyProtection="1">
      <protection locked="0"/>
    </xf>
    <xf numFmtId="44" fontId="103" fillId="17" borderId="10" xfId="2" applyFont="1" applyFill="1" applyBorder="1" applyProtection="1">
      <protection locked="0"/>
    </xf>
    <xf numFmtId="9" fontId="103" fillId="17" borderId="36" xfId="3" applyFont="1" applyFill="1" applyBorder="1" applyProtection="1">
      <protection locked="0"/>
    </xf>
    <xf numFmtId="44" fontId="103" fillId="17" borderId="16" xfId="2" applyFont="1" applyFill="1" applyBorder="1" applyProtection="1">
      <protection locked="0"/>
    </xf>
    <xf numFmtId="9" fontId="103" fillId="17" borderId="37" xfId="3" applyFont="1" applyFill="1" applyBorder="1" applyProtection="1">
      <protection locked="0"/>
    </xf>
    <xf numFmtId="44" fontId="103" fillId="17" borderId="14" xfId="2" applyFont="1" applyFill="1" applyBorder="1" applyAlignment="1" applyProtection="1">
      <alignment horizontal="right"/>
      <protection locked="0"/>
    </xf>
    <xf numFmtId="44" fontId="103" fillId="17" borderId="16" xfId="2" applyFont="1" applyFill="1" applyBorder="1" applyAlignment="1" applyProtection="1">
      <alignment horizontal="right"/>
      <protection locked="0"/>
    </xf>
    <xf numFmtId="9" fontId="103" fillId="12" borderId="40" xfId="3" applyFont="1" applyFill="1" applyBorder="1" applyProtection="1">
      <protection locked="0"/>
    </xf>
    <xf numFmtId="44" fontId="97" fillId="9" borderId="39" xfId="0" applyNumberFormat="1" applyFont="1" applyFill="1" applyBorder="1" applyAlignment="1">
      <alignment horizontal="left"/>
    </xf>
    <xf numFmtId="44" fontId="103" fillId="22" borderId="38" xfId="2" applyFont="1" applyFill="1" applyBorder="1"/>
    <xf numFmtId="9" fontId="103" fillId="17" borderId="35" xfId="3" applyFont="1" applyFill="1" applyBorder="1" applyProtection="1">
      <protection locked="0"/>
    </xf>
    <xf numFmtId="44" fontId="103" fillId="17" borderId="42" xfId="2" applyFont="1" applyFill="1" applyBorder="1" applyProtection="1">
      <protection locked="0"/>
    </xf>
    <xf numFmtId="9" fontId="103" fillId="17" borderId="31" xfId="3" applyFont="1" applyFill="1" applyBorder="1" applyProtection="1">
      <protection locked="0"/>
    </xf>
    <xf numFmtId="44" fontId="103" fillId="17" borderId="11" xfId="2" applyFont="1" applyFill="1" applyBorder="1" applyProtection="1">
      <protection locked="0"/>
    </xf>
    <xf numFmtId="44" fontId="103" fillId="17" borderId="41" xfId="2" applyFont="1" applyFill="1" applyBorder="1" applyProtection="1">
      <protection locked="0"/>
    </xf>
    <xf numFmtId="9" fontId="103" fillId="17" borderId="3" xfId="3" applyFont="1" applyFill="1" applyBorder="1" applyProtection="1">
      <protection locked="0"/>
    </xf>
    <xf numFmtId="9" fontId="103" fillId="17" borderId="11" xfId="3" applyFont="1" applyFill="1" applyBorder="1" applyProtection="1">
      <protection locked="0"/>
    </xf>
    <xf numFmtId="44" fontId="103" fillId="17" borderId="42" xfId="2" quotePrefix="1" applyFont="1" applyFill="1" applyBorder="1" applyAlignment="1" applyProtection="1">
      <alignment horizontal="right" wrapText="1"/>
      <protection locked="0"/>
    </xf>
    <xf numFmtId="44" fontId="103" fillId="17" borderId="16" xfId="2" quotePrefix="1" applyFont="1" applyFill="1" applyBorder="1" applyAlignment="1" applyProtection="1">
      <alignment horizontal="right" wrapText="1"/>
      <protection locked="0"/>
    </xf>
    <xf numFmtId="9" fontId="103" fillId="12" borderId="34" xfId="3" applyFont="1" applyFill="1" applyBorder="1" applyProtection="1">
      <protection locked="0"/>
    </xf>
    <xf numFmtId="44" fontId="97" fillId="9" borderId="33" xfId="0" applyNumberFormat="1" applyFont="1" applyFill="1" applyBorder="1" applyAlignment="1">
      <alignment horizontal="left"/>
    </xf>
    <xf numFmtId="44" fontId="103" fillId="22" borderId="32" xfId="2" applyFont="1" applyFill="1" applyBorder="1"/>
    <xf numFmtId="9" fontId="103" fillId="17" borderId="30" xfId="3" applyFont="1" applyFill="1" applyBorder="1" applyProtection="1">
      <protection locked="0"/>
    </xf>
    <xf numFmtId="0" fontId="97" fillId="0" borderId="41" xfId="0" applyFont="1" applyBorder="1" applyAlignment="1">
      <alignment vertical="center"/>
    </xf>
    <xf numFmtId="0" fontId="96" fillId="5" borderId="10" xfId="0" applyFont="1" applyFill="1" applyBorder="1" applyAlignment="1">
      <alignment horizontal="center" vertical="center" wrapText="1"/>
    </xf>
    <xf numFmtId="0" fontId="96" fillId="5" borderId="27" xfId="0" applyFont="1" applyFill="1" applyBorder="1" applyAlignment="1">
      <alignment horizontal="center" vertical="center" wrapText="1"/>
    </xf>
    <xf numFmtId="0" fontId="96" fillId="5" borderId="42" xfId="0" applyFont="1" applyFill="1" applyBorder="1" applyAlignment="1">
      <alignment horizontal="center" vertical="center" wrapText="1"/>
    </xf>
    <xf numFmtId="0" fontId="96" fillId="5" borderId="11" xfId="0" applyFont="1" applyFill="1" applyBorder="1" applyAlignment="1">
      <alignment horizontal="center" vertical="center" wrapText="1"/>
    </xf>
    <xf numFmtId="0" fontId="96" fillId="5" borderId="12" xfId="0" applyFont="1" applyFill="1" applyBorder="1" applyAlignment="1">
      <alignment horizontal="center" vertical="center" wrapText="1"/>
    </xf>
    <xf numFmtId="0" fontId="96" fillId="5" borderId="28" xfId="0" applyFont="1" applyFill="1" applyBorder="1" applyAlignment="1">
      <alignment horizontal="center" vertical="center" wrapText="1"/>
    </xf>
    <xf numFmtId="0" fontId="96" fillId="5" borderId="16" xfId="0" applyFont="1" applyFill="1" applyBorder="1" applyAlignment="1">
      <alignment horizontal="center" vertical="center" wrapText="1"/>
    </xf>
    <xf numFmtId="0" fontId="96" fillId="5" borderId="26" xfId="0" applyFont="1" applyFill="1" applyBorder="1" applyAlignment="1">
      <alignment horizontal="center" vertical="center"/>
    </xf>
    <xf numFmtId="0" fontId="96" fillId="5" borderId="72" xfId="0" applyFont="1" applyFill="1" applyBorder="1" applyAlignment="1">
      <alignment horizontal="center" vertical="center"/>
    </xf>
    <xf numFmtId="0" fontId="96" fillId="5" borderId="15" xfId="0" applyFont="1" applyFill="1" applyBorder="1" applyAlignment="1">
      <alignment horizontal="center" vertical="center"/>
    </xf>
    <xf numFmtId="0" fontId="97" fillId="5" borderId="25" xfId="0" applyFont="1" applyFill="1" applyBorder="1"/>
    <xf numFmtId="0" fontId="76" fillId="14" borderId="0" xfId="0" applyFont="1" applyFill="1" applyAlignment="1">
      <alignment vertical="center"/>
    </xf>
    <xf numFmtId="0" fontId="105" fillId="0" borderId="0" xfId="0" applyFont="1"/>
    <xf numFmtId="1" fontId="97" fillId="5" borderId="11" xfId="2" applyNumberFormat="1" applyFont="1" applyFill="1" applyBorder="1" applyAlignment="1">
      <alignment horizontal="right"/>
    </xf>
    <xf numFmtId="1" fontId="97" fillId="12" borderId="11" xfId="2" applyNumberFormat="1" applyFont="1" applyFill="1" applyBorder="1" applyAlignment="1">
      <alignment horizontal="right"/>
    </xf>
    <xf numFmtId="1" fontId="97" fillId="5" borderId="11" xfId="2" quotePrefix="1" applyNumberFormat="1" applyFont="1" applyFill="1" applyBorder="1" applyAlignment="1">
      <alignment horizontal="right"/>
    </xf>
    <xf numFmtId="44" fontId="97" fillId="5" borderId="11" xfId="2" applyFont="1" applyFill="1" applyBorder="1"/>
    <xf numFmtId="0" fontId="97" fillId="5" borderId="11" xfId="0" applyFont="1" applyFill="1" applyBorder="1"/>
    <xf numFmtId="0" fontId="99" fillId="5" borderId="11" xfId="0" applyFont="1" applyFill="1" applyBorder="1"/>
    <xf numFmtId="0" fontId="87" fillId="5" borderId="11" xfId="0" applyFont="1" applyFill="1" applyBorder="1" applyAlignment="1">
      <alignment horizontal="center" vertical="center"/>
    </xf>
    <xf numFmtId="44" fontId="97" fillId="12" borderId="11" xfId="2" quotePrefix="1" applyFont="1" applyFill="1" applyBorder="1"/>
    <xf numFmtId="1" fontId="97" fillId="12" borderId="11" xfId="2" quotePrefix="1" applyNumberFormat="1" applyFont="1" applyFill="1" applyBorder="1" applyAlignment="1">
      <alignment horizontal="right"/>
    </xf>
    <xf numFmtId="44" fontId="97" fillId="12" borderId="11" xfId="2" applyFont="1" applyFill="1" applyBorder="1"/>
    <xf numFmtId="0" fontId="97" fillId="12" borderId="11" xfId="0" applyFont="1" applyFill="1" applyBorder="1" applyAlignment="1">
      <alignment wrapText="1"/>
    </xf>
    <xf numFmtId="0" fontId="97" fillId="12" borderId="11" xfId="0" applyFont="1" applyFill="1" applyBorder="1"/>
    <xf numFmtId="0" fontId="87" fillId="12" borderId="11" xfId="0" applyFont="1" applyFill="1" applyBorder="1" applyAlignment="1">
      <alignment horizontal="center" vertical="center"/>
    </xf>
    <xf numFmtId="0" fontId="106" fillId="5" borderId="7" xfId="0" applyFont="1" applyFill="1" applyBorder="1" applyAlignment="1">
      <alignment horizontal="center" vertical="center" wrapText="1"/>
    </xf>
    <xf numFmtId="0" fontId="106" fillId="21" borderId="13" xfId="0" applyFont="1" applyFill="1" applyBorder="1" applyAlignment="1">
      <alignment horizontal="center" vertical="center" wrapText="1"/>
    </xf>
    <xf numFmtId="0" fontId="106" fillId="5" borderId="13" xfId="0" applyFont="1" applyFill="1" applyBorder="1" applyAlignment="1">
      <alignment horizontal="center" vertical="center" wrapText="1"/>
    </xf>
    <xf numFmtId="0" fontId="106" fillId="5" borderId="8" xfId="0" applyFont="1" applyFill="1" applyBorder="1" applyAlignment="1">
      <alignment horizontal="center" vertical="center" wrapText="1"/>
    </xf>
    <xf numFmtId="0" fontId="107" fillId="0" borderId="0" xfId="0" applyFont="1" applyAlignment="1">
      <alignment horizontal="left" vertical="center" indent="5"/>
    </xf>
    <xf numFmtId="0" fontId="108" fillId="0" borderId="0" xfId="0" quotePrefix="1" applyFont="1" applyAlignment="1">
      <alignment horizontal="left" vertical="top"/>
    </xf>
    <xf numFmtId="0" fontId="109" fillId="0" borderId="0" xfId="0" quotePrefix="1" applyFont="1"/>
    <xf numFmtId="0" fontId="109" fillId="0" borderId="0" xfId="0" applyFont="1"/>
    <xf numFmtId="0" fontId="108" fillId="0" borderId="0" xfId="0" quotePrefix="1" applyFont="1" applyAlignment="1">
      <alignment horizontal="left" vertical="center"/>
    </xf>
    <xf numFmtId="0" fontId="108" fillId="0" borderId="0" xfId="0" applyFont="1"/>
    <xf numFmtId="0" fontId="105" fillId="26" borderId="0" xfId="0" applyFont="1" applyFill="1"/>
    <xf numFmtId="0" fontId="76" fillId="26" borderId="0" xfId="0" applyFont="1" applyFill="1" applyAlignment="1">
      <alignment vertical="center"/>
    </xf>
    <xf numFmtId="0" fontId="88" fillId="5" borderId="50" xfId="0" applyFont="1" applyFill="1" applyBorder="1"/>
    <xf numFmtId="0" fontId="88" fillId="5" borderId="63" xfId="0" applyFont="1" applyFill="1" applyBorder="1"/>
    <xf numFmtId="0" fontId="88" fillId="5" borderId="49" xfId="0" applyFont="1" applyFill="1" applyBorder="1"/>
    <xf numFmtId="0" fontId="88" fillId="5" borderId="71" xfId="0" applyFont="1" applyFill="1" applyBorder="1"/>
    <xf numFmtId="0" fontId="88" fillId="5" borderId="0" xfId="0" applyFont="1" applyFill="1"/>
    <xf numFmtId="0" fontId="88" fillId="5" borderId="65" xfId="0" applyFont="1" applyFill="1" applyBorder="1"/>
    <xf numFmtId="0" fontId="106" fillId="6" borderId="76" xfId="0" applyFont="1" applyFill="1" applyBorder="1"/>
    <xf numFmtId="0" fontId="106" fillId="6" borderId="75" xfId="0" applyFont="1" applyFill="1" applyBorder="1"/>
    <xf numFmtId="0" fontId="106" fillId="6" borderId="78" xfId="0" applyFont="1" applyFill="1" applyBorder="1"/>
    <xf numFmtId="164" fontId="8" fillId="6" borderId="0" xfId="1" applyNumberFormat="1" applyFont="1" applyFill="1" applyAlignment="1">
      <alignment horizontal="center" vertical="center"/>
    </xf>
    <xf numFmtId="0" fontId="76" fillId="13" borderId="0" xfId="0" applyFont="1" applyFill="1" applyAlignment="1">
      <alignment vertical="center"/>
    </xf>
    <xf numFmtId="0" fontId="34" fillId="0" borderId="0" xfId="0" quotePrefix="1" applyFont="1" applyAlignment="1">
      <alignment horizontal="left"/>
    </xf>
    <xf numFmtId="0" fontId="83" fillId="5" borderId="0" xfId="0" applyFont="1" applyFill="1" applyAlignment="1">
      <alignment horizontal="center" wrapText="1"/>
    </xf>
    <xf numFmtId="164" fontId="35" fillId="6" borderId="65" xfId="1" applyNumberFormat="1" applyFont="1" applyFill="1" applyBorder="1" applyAlignment="1">
      <alignment horizontal="center" vertical="center"/>
    </xf>
    <xf numFmtId="164" fontId="35" fillId="6" borderId="0" xfId="1" applyNumberFormat="1" applyFont="1" applyFill="1" applyBorder="1" applyAlignment="1">
      <alignment horizontal="center" vertical="center"/>
    </xf>
    <xf numFmtId="164" fontId="35" fillId="6" borderId="71" xfId="1" applyNumberFormat="1" applyFont="1" applyFill="1" applyBorder="1" applyAlignment="1">
      <alignment horizontal="center" vertical="center"/>
    </xf>
    <xf numFmtId="0" fontId="110" fillId="0" borderId="0" xfId="0" applyFont="1"/>
    <xf numFmtId="0" fontId="110" fillId="0" borderId="0" xfId="0" quotePrefix="1" applyFont="1"/>
    <xf numFmtId="44" fontId="81" fillId="0" borderId="12" xfId="0" applyNumberFormat="1" applyFont="1" applyBorder="1" applyAlignment="1">
      <alignment vertical="center"/>
    </xf>
    <xf numFmtId="166" fontId="103" fillId="17" borderId="86" xfId="2" applyNumberFormat="1" applyFont="1" applyFill="1" applyBorder="1"/>
    <xf numFmtId="0" fontId="100" fillId="16" borderId="11" xfId="0" applyFont="1" applyFill="1" applyBorder="1" applyAlignment="1">
      <alignment horizontal="right"/>
    </xf>
    <xf numFmtId="44" fontId="96" fillId="29" borderId="24" xfId="0" applyNumberFormat="1" applyFont="1" applyFill="1" applyBorder="1"/>
    <xf numFmtId="0" fontId="100" fillId="16" borderId="16" xfId="0" applyFont="1" applyFill="1" applyBorder="1" applyAlignment="1">
      <alignment horizontal="center" vertical="center"/>
    </xf>
    <xf numFmtId="44" fontId="102" fillId="2" borderId="28" xfId="2" applyFont="1" applyFill="1" applyBorder="1"/>
    <xf numFmtId="0" fontId="100" fillId="16" borderId="17" xfId="0" applyFont="1" applyFill="1" applyBorder="1" applyAlignment="1">
      <alignment horizontal="center" vertical="center"/>
    </xf>
    <xf numFmtId="44" fontId="101" fillId="12" borderId="47" xfId="2" applyFont="1" applyFill="1" applyBorder="1"/>
    <xf numFmtId="0" fontId="114" fillId="16" borderId="45" xfId="0" applyFont="1" applyFill="1" applyBorder="1" applyAlignment="1">
      <alignment horizontal="right"/>
    </xf>
    <xf numFmtId="0" fontId="69" fillId="0" borderId="0" xfId="0" quotePrefix="1" applyFont="1" applyAlignment="1">
      <alignment horizontal="left" vertical="center"/>
    </xf>
    <xf numFmtId="0" fontId="56" fillId="12" borderId="10" xfId="0" applyFont="1" applyFill="1" applyBorder="1" applyAlignment="1">
      <alignment wrapText="1"/>
    </xf>
    <xf numFmtId="44" fontId="63" fillId="21" borderId="60" xfId="5" applyNumberFormat="1" applyFont="1" applyFill="1" applyBorder="1" applyAlignment="1">
      <alignment vertical="center"/>
    </xf>
    <xf numFmtId="44" fontId="81" fillId="0" borderId="12" xfId="0" quotePrefix="1" applyNumberFormat="1" applyFont="1" applyBorder="1" applyAlignment="1">
      <alignment vertical="center"/>
    </xf>
    <xf numFmtId="0" fontId="56" fillId="12" borderId="83" xfId="0" applyFont="1" applyFill="1" applyBorder="1" applyAlignment="1">
      <alignment wrapText="1"/>
    </xf>
    <xf numFmtId="0" fontId="56" fillId="12" borderId="84" xfId="0" applyFont="1" applyFill="1" applyBorder="1" applyAlignment="1">
      <alignment horizontal="right"/>
    </xf>
    <xf numFmtId="0" fontId="56" fillId="12" borderId="84" xfId="0" applyFont="1" applyFill="1" applyBorder="1" applyAlignment="1">
      <alignment horizontal="right" wrapText="1"/>
    </xf>
    <xf numFmtId="17" fontId="56" fillId="12" borderId="84" xfId="0" applyNumberFormat="1" applyFont="1" applyFill="1" applyBorder="1" applyAlignment="1">
      <alignment horizontal="right"/>
    </xf>
    <xf numFmtId="44" fontId="56" fillId="12" borderId="84" xfId="2" applyFont="1" applyFill="1" applyBorder="1"/>
    <xf numFmtId="0" fontId="56" fillId="12" borderId="11" xfId="0" applyFont="1" applyFill="1" applyBorder="1" applyAlignment="1">
      <alignment horizontal="right"/>
    </xf>
    <xf numFmtId="0" fontId="56" fillId="12" borderId="11" xfId="0" applyFont="1" applyFill="1" applyBorder="1" applyAlignment="1">
      <alignment horizontal="right" wrapText="1"/>
    </xf>
    <xf numFmtId="17" fontId="56" fillId="12" borderId="11" xfId="0" applyNumberFormat="1" applyFont="1" applyFill="1" applyBorder="1" applyAlignment="1">
      <alignment horizontal="right"/>
    </xf>
    <xf numFmtId="44" fontId="56" fillId="12" borderId="11" xfId="2" applyFont="1" applyFill="1" applyBorder="1"/>
    <xf numFmtId="0" fontId="56" fillId="12" borderId="12" xfId="0" applyFont="1" applyFill="1" applyBorder="1" applyAlignment="1">
      <alignment horizontal="right" wrapText="1"/>
    </xf>
    <xf numFmtId="0" fontId="49" fillId="5" borderId="58" xfId="0" applyFont="1" applyFill="1" applyBorder="1" applyAlignment="1">
      <alignment horizontal="right" vertical="center"/>
    </xf>
    <xf numFmtId="0" fontId="49" fillId="5" borderId="55" xfId="0" applyFont="1" applyFill="1" applyBorder="1" applyAlignment="1">
      <alignment horizontal="right" vertical="center"/>
    </xf>
    <xf numFmtId="0" fontId="76" fillId="36" borderId="0" xfId="0" applyFont="1" applyFill="1" applyAlignment="1">
      <alignment horizontal="left" vertical="center"/>
    </xf>
    <xf numFmtId="0" fontId="5" fillId="36" borderId="0" xfId="0" applyFont="1" applyFill="1" applyAlignment="1">
      <alignment vertical="center"/>
    </xf>
    <xf numFmtId="0" fontId="34" fillId="0" borderId="0" xfId="0" quotePrefix="1" applyFont="1" applyAlignment="1">
      <alignment horizontal="right"/>
    </xf>
    <xf numFmtId="0" fontId="34" fillId="0" borderId="0" xfId="0" applyFont="1" applyAlignment="1">
      <alignment horizontal="right" vertical="top"/>
    </xf>
    <xf numFmtId="166" fontId="81" fillId="0" borderId="28" xfId="3" applyNumberFormat="1" applyFont="1" applyBorder="1" applyAlignment="1">
      <alignment horizontal="center" vertical="center"/>
    </xf>
    <xf numFmtId="166" fontId="81" fillId="0" borderId="47" xfId="3" applyNumberFormat="1" applyFont="1" applyBorder="1" applyAlignment="1">
      <alignment horizontal="center" vertical="center"/>
    </xf>
    <xf numFmtId="0" fontId="40" fillId="5" borderId="23" xfId="0" applyFont="1" applyFill="1" applyBorder="1" applyAlignment="1">
      <alignment vertical="top"/>
    </xf>
    <xf numFmtId="0" fontId="72" fillId="5" borderId="69" xfId="0" applyFont="1" applyFill="1" applyBorder="1" applyAlignment="1">
      <alignment vertical="top" wrapText="1"/>
    </xf>
    <xf numFmtId="0" fontId="37" fillId="4" borderId="133" xfId="0" applyFont="1" applyFill="1" applyBorder="1" applyAlignment="1">
      <alignment horizontal="center" vertical="center"/>
    </xf>
    <xf numFmtId="0" fontId="77" fillId="17" borderId="132" xfId="0" applyFont="1" applyFill="1" applyBorder="1" applyAlignment="1">
      <alignment horizontal="center" vertical="center" wrapText="1"/>
    </xf>
    <xf numFmtId="0" fontId="45" fillId="17" borderId="118" xfId="0" applyFont="1" applyFill="1" applyBorder="1" applyAlignment="1">
      <alignment horizontal="left" vertical="center"/>
    </xf>
    <xf numFmtId="0" fontId="41" fillId="17" borderId="5" xfId="0" applyFont="1" applyFill="1" applyBorder="1" applyAlignment="1">
      <alignment horizontal="center" vertical="center"/>
    </xf>
    <xf numFmtId="0" fontId="45" fillId="17" borderId="122" xfId="0" applyFont="1" applyFill="1" applyBorder="1" applyAlignment="1">
      <alignment horizontal="left" vertical="center"/>
    </xf>
    <xf numFmtId="0" fontId="41" fillId="17" borderId="123" xfId="0" applyFont="1" applyFill="1" applyBorder="1" applyAlignment="1">
      <alignment horizontal="center" vertical="center"/>
    </xf>
    <xf numFmtId="0" fontId="45" fillId="17" borderId="119" xfId="0" applyFont="1" applyFill="1" applyBorder="1" applyAlignment="1">
      <alignment horizontal="left" vertical="center"/>
    </xf>
    <xf numFmtId="0" fontId="41" fillId="17" borderId="120" xfId="0" applyFont="1" applyFill="1" applyBorder="1" applyAlignment="1">
      <alignment horizontal="center" vertical="center"/>
    </xf>
    <xf numFmtId="0" fontId="41" fillId="17" borderId="120" xfId="0" applyFont="1" applyFill="1" applyBorder="1" applyAlignment="1">
      <alignment horizontal="center"/>
    </xf>
    <xf numFmtId="0" fontId="20" fillId="17" borderId="120" xfId="0" applyFont="1" applyFill="1" applyBorder="1" applyAlignment="1">
      <alignment horizontal="center"/>
    </xf>
    <xf numFmtId="0" fontId="30" fillId="17" borderId="28" xfId="7" applyFill="1" applyBorder="1" applyAlignment="1">
      <alignment horizontal="center" vertical="center"/>
    </xf>
    <xf numFmtId="0" fontId="30" fillId="17" borderId="47" xfId="7" applyFill="1" applyBorder="1" applyAlignment="1">
      <alignment horizontal="center" vertical="center"/>
    </xf>
    <xf numFmtId="0" fontId="30" fillId="17" borderId="121" xfId="7" applyFill="1" applyBorder="1" applyAlignment="1">
      <alignment horizontal="center" vertical="center"/>
    </xf>
    <xf numFmtId="0" fontId="30" fillId="17" borderId="125" xfId="7" applyFill="1" applyBorder="1" applyAlignment="1">
      <alignment horizontal="center" vertical="center"/>
    </xf>
    <xf numFmtId="0" fontId="71" fillId="17" borderId="46" xfId="0" applyFont="1" applyFill="1" applyBorder="1" applyAlignment="1">
      <alignment horizontal="left"/>
    </xf>
    <xf numFmtId="0" fontId="71" fillId="17" borderId="47" xfId="0" applyFont="1" applyFill="1" applyBorder="1" applyAlignment="1">
      <alignment horizontal="left"/>
    </xf>
    <xf numFmtId="0" fontId="72" fillId="5" borderId="64" xfId="0" applyFont="1" applyFill="1" applyBorder="1" applyAlignment="1">
      <alignment horizontal="left" vertical="top" wrapText="1"/>
    </xf>
    <xf numFmtId="0" fontId="72" fillId="5" borderId="24" xfId="0" applyFont="1" applyFill="1" applyBorder="1" applyAlignment="1">
      <alignment horizontal="left" vertical="top" wrapText="1"/>
    </xf>
    <xf numFmtId="0" fontId="71" fillId="17" borderId="10" xfId="0" applyFont="1" applyFill="1" applyBorder="1" applyAlignment="1">
      <alignment horizontal="left"/>
    </xf>
    <xf numFmtId="0" fontId="71" fillId="17" borderId="28" xfId="0" applyFont="1" applyFill="1" applyBorder="1" applyAlignment="1">
      <alignment horizontal="left"/>
    </xf>
    <xf numFmtId="0" fontId="71" fillId="5" borderId="10" xfId="0" applyFont="1" applyFill="1" applyBorder="1" applyAlignment="1">
      <alignment horizontal="left"/>
    </xf>
    <xf numFmtId="0" fontId="71" fillId="5" borderId="28" xfId="0" applyFont="1" applyFill="1" applyBorder="1" applyAlignment="1">
      <alignment horizontal="left"/>
    </xf>
    <xf numFmtId="0" fontId="71" fillId="5" borderId="10" xfId="0" applyFont="1" applyFill="1" applyBorder="1" applyAlignment="1">
      <alignment horizontal="left" wrapText="1"/>
    </xf>
    <xf numFmtId="0" fontId="71" fillId="5" borderId="28" xfId="0" applyFont="1" applyFill="1" applyBorder="1" applyAlignment="1">
      <alignment horizontal="left" wrapText="1"/>
    </xf>
    <xf numFmtId="0" fontId="71" fillId="17" borderId="10" xfId="0" applyFont="1" applyFill="1" applyBorder="1" applyAlignment="1">
      <alignment horizontal="left" wrapText="1"/>
    </xf>
    <xf numFmtId="0" fontId="83" fillId="6" borderId="58" xfId="0" applyFont="1" applyFill="1" applyBorder="1" applyAlignment="1">
      <alignment horizontal="center" vertical="center"/>
    </xf>
    <xf numFmtId="0" fontId="83" fillId="6" borderId="59" xfId="0" applyFont="1" applyFill="1" applyBorder="1" applyAlignment="1">
      <alignment horizontal="center" vertical="center"/>
    </xf>
    <xf numFmtId="0" fontId="83" fillId="6" borderId="60" xfId="0" applyFont="1" applyFill="1" applyBorder="1" applyAlignment="1">
      <alignment horizontal="center" vertical="center"/>
    </xf>
    <xf numFmtId="0" fontId="83" fillId="5" borderId="65" xfId="0" applyFont="1" applyFill="1" applyBorder="1" applyAlignment="1">
      <alignment horizontal="right" vertical="center" wrapText="1"/>
    </xf>
    <xf numFmtId="0" fontId="83" fillId="5" borderId="8" xfId="0" applyFont="1" applyFill="1" applyBorder="1" applyAlignment="1">
      <alignment horizontal="right" vertical="center" wrapText="1"/>
    </xf>
    <xf numFmtId="0" fontId="115" fillId="19" borderId="19" xfId="0" applyFont="1" applyFill="1" applyBorder="1" applyAlignment="1">
      <alignment horizontal="center" vertical="center"/>
    </xf>
    <xf numFmtId="0" fontId="115" fillId="19" borderId="61" xfId="0" applyFont="1" applyFill="1" applyBorder="1" applyAlignment="1">
      <alignment horizontal="center" vertical="center"/>
    </xf>
    <xf numFmtId="0" fontId="115" fillId="19" borderId="62" xfId="0" applyFont="1" applyFill="1" applyBorder="1" applyAlignment="1">
      <alignment horizontal="center" vertical="center"/>
    </xf>
    <xf numFmtId="0" fontId="83" fillId="6" borderId="20" xfId="0" applyFont="1" applyFill="1" applyBorder="1" applyAlignment="1">
      <alignment horizontal="center" vertical="center"/>
    </xf>
    <xf numFmtId="0" fontId="83" fillId="6" borderId="21" xfId="0" applyFont="1" applyFill="1" applyBorder="1" applyAlignment="1">
      <alignment horizontal="center" vertical="center"/>
    </xf>
    <xf numFmtId="0" fontId="83" fillId="6" borderId="22" xfId="0" applyFont="1" applyFill="1" applyBorder="1" applyAlignment="1">
      <alignment horizontal="center" vertical="center"/>
    </xf>
    <xf numFmtId="0" fontId="81" fillId="5" borderId="20" xfId="0" applyFont="1" applyFill="1" applyBorder="1" applyAlignment="1">
      <alignment horizontal="center" vertical="center"/>
    </xf>
    <xf numFmtId="0" fontId="81" fillId="5" borderId="21" xfId="0" applyFont="1" applyFill="1" applyBorder="1" applyAlignment="1">
      <alignment horizontal="center" vertical="center"/>
    </xf>
    <xf numFmtId="0" fontId="81" fillId="5" borderId="22" xfId="0" applyFont="1" applyFill="1" applyBorder="1" applyAlignment="1">
      <alignment horizontal="center" vertical="center"/>
    </xf>
    <xf numFmtId="0" fontId="85" fillId="2" borderId="14" xfId="4" applyFont="1" applyBorder="1" applyAlignment="1">
      <alignment horizontal="left" vertical="center"/>
    </xf>
    <xf numFmtId="0" fontId="85" fillId="2" borderId="72" xfId="4" applyFont="1" applyBorder="1" applyAlignment="1">
      <alignment horizontal="left" vertical="center"/>
    </xf>
    <xf numFmtId="0" fontId="85" fillId="2" borderId="11" xfId="4" applyFont="1" applyBorder="1" applyAlignment="1">
      <alignment horizontal="left" vertical="center"/>
    </xf>
    <xf numFmtId="0" fontId="85" fillId="2" borderId="28" xfId="4" applyFont="1" applyBorder="1" applyAlignment="1">
      <alignment horizontal="left" vertical="center"/>
    </xf>
    <xf numFmtId="0" fontId="85" fillId="2" borderId="45" xfId="4" applyFont="1" applyBorder="1" applyAlignment="1">
      <alignment horizontal="left" vertical="center"/>
    </xf>
    <xf numFmtId="0" fontId="85" fillId="2" borderId="47" xfId="4" applyFont="1" applyBorder="1" applyAlignment="1">
      <alignment horizontal="left" vertical="center"/>
    </xf>
    <xf numFmtId="0" fontId="113" fillId="34" borderId="58" xfId="0" applyFont="1" applyFill="1" applyBorder="1" applyAlignment="1">
      <alignment horizontal="center" vertical="center"/>
    </xf>
    <xf numFmtId="0" fontId="113" fillId="34" borderId="59" xfId="0" applyFont="1" applyFill="1" applyBorder="1" applyAlignment="1">
      <alignment horizontal="center" vertical="center"/>
    </xf>
    <xf numFmtId="0" fontId="113" fillId="34" borderId="60" xfId="0" applyFont="1" applyFill="1" applyBorder="1" applyAlignment="1">
      <alignment horizontal="center" vertical="center"/>
    </xf>
    <xf numFmtId="0" fontId="25" fillId="5" borderId="58" xfId="0" applyFont="1" applyFill="1" applyBorder="1" applyAlignment="1">
      <alignment horizontal="center"/>
    </xf>
    <xf numFmtId="0" fontId="25" fillId="5" borderId="59" xfId="0" applyFont="1" applyFill="1" applyBorder="1" applyAlignment="1">
      <alignment horizontal="center"/>
    </xf>
    <xf numFmtId="0" fontId="25" fillId="5" borderId="60" xfId="0" applyFont="1" applyFill="1" applyBorder="1" applyAlignment="1">
      <alignment horizontal="center"/>
    </xf>
    <xf numFmtId="0" fontId="13" fillId="12" borderId="11" xfId="0" applyFont="1" applyFill="1" applyBorder="1" applyAlignment="1" applyProtection="1">
      <alignment horizontal="center"/>
      <protection locked="0"/>
    </xf>
    <xf numFmtId="0" fontId="16" fillId="5" borderId="20" xfId="0" applyFont="1" applyFill="1" applyBorder="1" applyAlignment="1">
      <alignment horizontal="left" vertical="center"/>
    </xf>
    <xf numFmtId="0" fontId="16" fillId="5" borderId="21" xfId="0" applyFont="1" applyFill="1" applyBorder="1" applyAlignment="1">
      <alignment horizontal="left" vertical="center"/>
    </xf>
    <xf numFmtId="0" fontId="16" fillId="5" borderId="22" xfId="0" applyFont="1" applyFill="1" applyBorder="1" applyAlignment="1">
      <alignment horizontal="left" vertical="center"/>
    </xf>
    <xf numFmtId="0" fontId="16" fillId="5" borderId="41" xfId="0" applyFont="1" applyFill="1" applyBorder="1" applyAlignment="1">
      <alignment horizontal="left" vertical="center"/>
    </xf>
    <xf numFmtId="0" fontId="100" fillId="29" borderId="58" xfId="0" applyFont="1" applyFill="1" applyBorder="1" applyAlignment="1">
      <alignment horizontal="center" vertical="center"/>
    </xf>
    <xf numFmtId="0" fontId="100" fillId="29" borderId="59" xfId="0" applyFont="1" applyFill="1" applyBorder="1" applyAlignment="1">
      <alignment horizontal="center" vertical="center"/>
    </xf>
    <xf numFmtId="0" fontId="100" fillId="29" borderId="60" xfId="0" applyFont="1" applyFill="1" applyBorder="1" applyAlignment="1">
      <alignment horizontal="center" vertical="center"/>
    </xf>
    <xf numFmtId="0" fontId="67" fillId="21" borderId="58" xfId="0" applyFont="1" applyFill="1" applyBorder="1" applyAlignment="1">
      <alignment horizontal="center" vertical="center" wrapText="1"/>
    </xf>
    <xf numFmtId="0" fontId="67" fillId="21" borderId="59" xfId="0" applyFont="1" applyFill="1" applyBorder="1" applyAlignment="1">
      <alignment horizontal="center" vertical="center" wrapText="1"/>
    </xf>
    <xf numFmtId="0" fontId="67" fillId="21" borderId="60" xfId="0" applyFont="1" applyFill="1" applyBorder="1" applyAlignment="1">
      <alignment horizontal="center" vertical="center" wrapText="1"/>
    </xf>
    <xf numFmtId="0" fontId="96" fillId="5" borderId="21" xfId="0" applyFont="1" applyFill="1" applyBorder="1" applyAlignment="1">
      <alignment horizontal="center" vertical="center"/>
    </xf>
    <xf numFmtId="0" fontId="96" fillId="5" borderId="22" xfId="0" applyFont="1" applyFill="1" applyBorder="1" applyAlignment="1">
      <alignment horizontal="center" vertical="center"/>
    </xf>
    <xf numFmtId="0" fontId="96" fillId="6" borderId="67" xfId="0" applyFont="1" applyFill="1" applyBorder="1" applyAlignment="1">
      <alignment horizontal="center" vertical="center"/>
    </xf>
    <xf numFmtId="0" fontId="96" fillId="6" borderId="29" xfId="0" applyFont="1" applyFill="1" applyBorder="1" applyAlignment="1">
      <alignment horizontal="center" vertical="center"/>
    </xf>
    <xf numFmtId="0" fontId="96" fillId="5" borderId="65" xfId="0" applyFont="1" applyFill="1" applyBorder="1" applyAlignment="1">
      <alignment horizontal="center" vertical="center" wrapText="1"/>
    </xf>
    <xf numFmtId="0" fontId="96" fillId="5" borderId="26" xfId="0" applyFont="1" applyFill="1" applyBorder="1" applyAlignment="1">
      <alignment horizontal="center" vertical="center" wrapText="1"/>
    </xf>
    <xf numFmtId="0" fontId="96" fillId="5" borderId="20" xfId="0" applyFont="1" applyFill="1" applyBorder="1" applyAlignment="1">
      <alignment horizontal="center" vertical="center"/>
    </xf>
    <xf numFmtId="0" fontId="100" fillId="8" borderId="58" xfId="0" applyFont="1" applyFill="1" applyBorder="1" applyAlignment="1">
      <alignment horizontal="center" vertical="center"/>
    </xf>
    <xf numFmtId="0" fontId="100" fillId="8" borderId="59" xfId="0" applyFont="1" applyFill="1" applyBorder="1" applyAlignment="1">
      <alignment horizontal="center" vertical="center"/>
    </xf>
    <xf numFmtId="0" fontId="100" fillId="8" borderId="61" xfId="0" applyFont="1" applyFill="1" applyBorder="1" applyAlignment="1">
      <alignment horizontal="center" vertical="center"/>
    </xf>
    <xf numFmtId="0" fontId="100" fillId="8" borderId="62" xfId="0" applyFont="1" applyFill="1" applyBorder="1" applyAlignment="1">
      <alignment horizontal="center" vertical="center"/>
    </xf>
    <xf numFmtId="0" fontId="8" fillId="12" borderId="11" xfId="0" applyFont="1" applyFill="1" applyBorder="1" applyAlignment="1" applyProtection="1">
      <alignment horizontal="center"/>
      <protection locked="0"/>
    </xf>
    <xf numFmtId="166" fontId="8" fillId="17" borderId="11" xfId="0" applyNumberFormat="1" applyFont="1" applyFill="1" applyBorder="1" applyAlignment="1" applyProtection="1">
      <alignment horizontal="center"/>
      <protection locked="0"/>
    </xf>
    <xf numFmtId="0" fontId="99" fillId="0" borderId="65" xfId="0" applyFont="1" applyBorder="1" applyAlignment="1">
      <alignment horizontal="left" vertical="center"/>
    </xf>
    <xf numFmtId="0" fontId="99" fillId="0" borderId="0" xfId="0" applyFont="1" applyAlignment="1">
      <alignment horizontal="left" vertical="center"/>
    </xf>
    <xf numFmtId="0" fontId="96" fillId="0" borderId="0" xfId="0" applyFont="1" applyAlignment="1">
      <alignment horizontal="left"/>
    </xf>
    <xf numFmtId="0" fontId="96" fillId="5" borderId="54" xfId="0" applyFont="1" applyFill="1" applyBorder="1" applyAlignment="1">
      <alignment horizontal="center" vertical="center"/>
    </xf>
    <xf numFmtId="0" fontId="96" fillId="5" borderId="108" xfId="0" applyFont="1" applyFill="1" applyBorder="1" applyAlignment="1">
      <alignment horizontal="center" vertical="center"/>
    </xf>
    <xf numFmtId="0" fontId="96" fillId="5" borderId="95" xfId="0" applyFont="1" applyFill="1" applyBorder="1" applyAlignment="1">
      <alignment horizontal="center" vertical="center"/>
    </xf>
    <xf numFmtId="0" fontId="99" fillId="0" borderId="65" xfId="0" applyFont="1" applyBorder="1" applyAlignment="1">
      <alignment horizontal="left" vertical="center" wrapText="1"/>
    </xf>
    <xf numFmtId="0" fontId="99" fillId="0" borderId="0" xfId="0" applyFont="1" applyAlignment="1">
      <alignment horizontal="left" vertical="center" wrapText="1"/>
    </xf>
    <xf numFmtId="0" fontId="96" fillId="5" borderId="19" xfId="0" applyFont="1" applyFill="1" applyBorder="1" applyAlignment="1">
      <alignment horizontal="center" vertical="center"/>
    </xf>
    <xf numFmtId="0" fontId="96" fillId="5" borderId="61" xfId="0" applyFont="1" applyFill="1" applyBorder="1" applyAlignment="1">
      <alignment horizontal="center" vertical="center"/>
    </xf>
    <xf numFmtId="0" fontId="96" fillId="5" borderId="62" xfId="0" applyFont="1" applyFill="1" applyBorder="1" applyAlignment="1">
      <alignment horizontal="center" vertical="center"/>
    </xf>
    <xf numFmtId="0" fontId="96" fillId="5" borderId="58" xfId="0" applyFont="1" applyFill="1" applyBorder="1" applyAlignment="1">
      <alignment horizontal="center" vertical="center"/>
    </xf>
    <xf numFmtId="0" fontId="96" fillId="5" borderId="59" xfId="0" applyFont="1" applyFill="1" applyBorder="1" applyAlignment="1">
      <alignment horizontal="center" vertical="center"/>
    </xf>
    <xf numFmtId="0" fontId="96" fillId="5" borderId="60" xfId="0" applyFont="1" applyFill="1" applyBorder="1" applyAlignment="1">
      <alignment horizontal="center" vertical="center"/>
    </xf>
    <xf numFmtId="0" fontId="87" fillId="12" borderId="14" xfId="6" applyFont="1" applyFill="1" applyBorder="1" applyAlignment="1" applyProtection="1">
      <alignment horizontal="center"/>
      <protection locked="0"/>
    </xf>
    <xf numFmtId="0" fontId="87" fillId="12" borderId="72" xfId="6" applyFont="1" applyFill="1" applyBorder="1" applyAlignment="1" applyProtection="1">
      <alignment horizontal="center"/>
      <protection locked="0"/>
    </xf>
    <xf numFmtId="0" fontId="87" fillId="12" borderId="11" xfId="6" applyFont="1" applyFill="1" applyBorder="1" applyAlignment="1" applyProtection="1">
      <alignment horizontal="center"/>
      <protection locked="0"/>
    </xf>
    <xf numFmtId="0" fontId="87" fillId="12" borderId="28" xfId="6" applyFont="1" applyFill="1" applyBorder="1" applyAlignment="1" applyProtection="1">
      <alignment horizontal="center"/>
      <protection locked="0"/>
    </xf>
    <xf numFmtId="0" fontId="87" fillId="12" borderId="45" xfId="6" applyFont="1" applyFill="1" applyBorder="1" applyAlignment="1" applyProtection="1">
      <alignment horizontal="center"/>
      <protection locked="0"/>
    </xf>
    <xf numFmtId="0" fontId="87" fillId="12" borderId="47" xfId="6" applyFont="1" applyFill="1" applyBorder="1" applyAlignment="1" applyProtection="1">
      <alignment horizontal="center"/>
      <protection locked="0"/>
    </xf>
    <xf numFmtId="0" fontId="16" fillId="28" borderId="25" xfId="0" applyFont="1" applyFill="1" applyBorder="1" applyAlignment="1">
      <alignment horizontal="center" vertical="center" textRotation="90" wrapText="1"/>
    </xf>
    <xf numFmtId="0" fontId="16" fillId="28" borderId="67" xfId="0" applyFont="1" applyFill="1" applyBorder="1" applyAlignment="1">
      <alignment horizontal="center" vertical="center" textRotation="90" wrapText="1"/>
    </xf>
    <xf numFmtId="0" fontId="16" fillId="28" borderId="57" xfId="0" applyFont="1" applyFill="1" applyBorder="1" applyAlignment="1">
      <alignment horizontal="center" vertical="center" textRotation="90" wrapText="1"/>
    </xf>
    <xf numFmtId="167" fontId="13" fillId="12" borderId="9" xfId="3" applyNumberFormat="1" applyFont="1" applyFill="1" applyBorder="1" applyAlignment="1">
      <alignment horizontal="center" vertical="center"/>
    </xf>
    <xf numFmtId="167" fontId="13" fillId="12" borderId="42" xfId="3" applyNumberFormat="1" applyFont="1" applyFill="1" applyBorder="1" applyAlignment="1">
      <alignment horizontal="center" vertical="center"/>
    </xf>
    <xf numFmtId="167" fontId="13" fillId="12" borderId="10" xfId="3" applyNumberFormat="1" applyFont="1" applyFill="1" applyBorder="1" applyAlignment="1">
      <alignment horizontal="center" vertical="center"/>
    </xf>
    <xf numFmtId="0" fontId="8" fillId="27" borderId="84" xfId="0" applyFont="1" applyFill="1" applyBorder="1" applyAlignment="1">
      <alignment horizontal="center" vertical="center" textRotation="90" wrapText="1"/>
    </xf>
    <xf numFmtId="0" fontId="8" fillId="27" borderId="11" xfId="0" applyFont="1" applyFill="1" applyBorder="1" applyAlignment="1">
      <alignment horizontal="center" vertical="center" textRotation="90" wrapText="1"/>
    </xf>
    <xf numFmtId="0" fontId="8" fillId="27" borderId="45" xfId="0" applyFont="1" applyFill="1" applyBorder="1" applyAlignment="1">
      <alignment horizontal="center" vertical="center" textRotation="90" wrapText="1"/>
    </xf>
    <xf numFmtId="0" fontId="8" fillId="8" borderId="14" xfId="0" applyFont="1" applyFill="1" applyBorder="1" applyAlignment="1">
      <alignment horizontal="center" vertical="center" textRotation="90" wrapText="1"/>
    </xf>
    <xf numFmtId="0" fontId="8" fillId="8" borderId="11" xfId="0" applyFont="1" applyFill="1" applyBorder="1" applyAlignment="1">
      <alignment horizontal="center" vertical="center" textRotation="90" wrapText="1"/>
    </xf>
    <xf numFmtId="0" fontId="16" fillId="4" borderId="62" xfId="0" applyFont="1" applyFill="1" applyBorder="1" applyAlignment="1">
      <alignment horizontal="center" vertical="center" textRotation="90" wrapText="1"/>
    </xf>
    <xf numFmtId="0" fontId="16" fillId="4" borderId="71" xfId="0" applyFont="1" applyFill="1" applyBorder="1" applyAlignment="1">
      <alignment horizontal="center" vertical="center" textRotation="90" wrapText="1"/>
    </xf>
    <xf numFmtId="0" fontId="16" fillId="4" borderId="50" xfId="0" applyFont="1" applyFill="1" applyBorder="1" applyAlignment="1">
      <alignment horizontal="center" vertical="center" textRotation="90" wrapText="1"/>
    </xf>
    <xf numFmtId="0" fontId="34" fillId="0" borderId="0" xfId="0" quotePrefix="1" applyFont="1" applyAlignment="1">
      <alignment horizontal="left" vertical="top"/>
    </xf>
    <xf numFmtId="0" fontId="34" fillId="0" borderId="0" xfId="0" applyFont="1" applyAlignment="1">
      <alignment horizontal="left" vertical="top"/>
    </xf>
    <xf numFmtId="0" fontId="34" fillId="0" borderId="0" xfId="0" applyFont="1" applyAlignment="1">
      <alignment horizontal="left" vertical="top" wrapText="1"/>
    </xf>
    <xf numFmtId="0" fontId="0" fillId="31" borderId="58" xfId="0" applyFill="1" applyBorder="1" applyAlignment="1">
      <alignment horizontal="center"/>
    </xf>
    <xf numFmtId="0" fontId="0" fillId="31" borderId="59" xfId="0" applyFill="1" applyBorder="1" applyAlignment="1">
      <alignment horizontal="center"/>
    </xf>
    <xf numFmtId="0" fontId="0" fillId="31" borderId="60" xfId="0" applyFill="1" applyBorder="1" applyAlignment="1">
      <alignment horizontal="center"/>
    </xf>
    <xf numFmtId="0" fontId="4" fillId="32" borderId="70" xfId="0" applyFont="1" applyFill="1" applyBorder="1" applyAlignment="1">
      <alignment horizontal="center" wrapText="1"/>
    </xf>
    <xf numFmtId="0" fontId="4" fillId="32" borderId="64" xfId="0" applyFont="1" applyFill="1" applyBorder="1" applyAlignment="1">
      <alignment horizontal="center" wrapText="1"/>
    </xf>
    <xf numFmtId="0" fontId="4" fillId="32" borderId="24" xfId="0" applyFont="1" applyFill="1" applyBorder="1" applyAlignment="1">
      <alignment horizontal="center" wrapText="1"/>
    </xf>
    <xf numFmtId="0" fontId="4" fillId="5" borderId="15" xfId="0" applyFont="1" applyFill="1" applyBorder="1" applyAlignment="1">
      <alignment horizontal="center" vertical="center" wrapText="1"/>
    </xf>
    <xf numFmtId="0" fontId="4" fillId="5" borderId="16" xfId="0" applyFont="1" applyFill="1" applyBorder="1" applyAlignment="1">
      <alignment horizontal="center" vertical="center" wrapText="1"/>
    </xf>
    <xf numFmtId="0" fontId="4" fillId="5" borderId="17" xfId="0" applyFont="1" applyFill="1" applyBorder="1" applyAlignment="1">
      <alignment horizontal="center" vertical="center" wrapText="1"/>
    </xf>
    <xf numFmtId="0" fontId="4" fillId="32" borderId="20" xfId="0" applyFont="1" applyFill="1" applyBorder="1" applyAlignment="1">
      <alignment horizontal="center" wrapText="1"/>
    </xf>
    <xf numFmtId="0" fontId="4" fillId="32" borderId="22" xfId="0" applyFont="1" applyFill="1" applyBorder="1" applyAlignment="1">
      <alignment horizontal="center" wrapText="1"/>
    </xf>
    <xf numFmtId="0" fontId="4" fillId="32" borderId="21" xfId="0" applyFont="1" applyFill="1" applyBorder="1" applyAlignment="1">
      <alignment horizontal="center" wrapText="1"/>
    </xf>
    <xf numFmtId="0" fontId="4" fillId="5" borderId="81" xfId="0" applyFont="1" applyFill="1" applyBorder="1" applyAlignment="1">
      <alignment horizontal="center" vertical="center" wrapText="1"/>
    </xf>
    <xf numFmtId="0" fontId="4" fillId="5" borderId="32" xfId="0" applyFont="1" applyFill="1" applyBorder="1" applyAlignment="1">
      <alignment horizontal="center" vertical="center" wrapText="1"/>
    </xf>
    <xf numFmtId="0" fontId="64" fillId="5" borderId="23" xfId="0" applyFont="1" applyFill="1" applyBorder="1" applyAlignment="1">
      <alignment horizontal="center" vertical="center" wrapText="1"/>
    </xf>
    <xf numFmtId="0" fontId="4" fillId="5" borderId="23" xfId="0" applyFont="1" applyFill="1" applyBorder="1" applyAlignment="1">
      <alignment horizontal="center" vertical="center" wrapText="1"/>
    </xf>
    <xf numFmtId="0" fontId="0" fillId="0" borderId="45" xfId="0" applyBorder="1" applyAlignment="1">
      <alignment horizontal="left" vertical="top" wrapText="1"/>
    </xf>
    <xf numFmtId="0" fontId="0" fillId="0" borderId="47" xfId="0" applyBorder="1" applyAlignment="1">
      <alignment horizontal="left" vertical="top" wrapText="1"/>
    </xf>
    <xf numFmtId="0" fontId="4" fillId="4" borderId="17" xfId="0" applyFont="1" applyFill="1" applyBorder="1" applyAlignment="1">
      <alignment horizontal="center" vertical="top" wrapText="1"/>
    </xf>
    <xf numFmtId="0" fontId="4" fillId="4" borderId="45" xfId="0" applyFont="1" applyFill="1" applyBorder="1" applyAlignment="1">
      <alignment horizontal="center" vertical="top" wrapText="1"/>
    </xf>
    <xf numFmtId="0" fontId="87" fillId="4" borderId="23" xfId="0" applyFont="1" applyFill="1" applyBorder="1" applyAlignment="1">
      <alignment horizontal="center" vertical="center" textRotation="90" wrapText="1"/>
    </xf>
    <xf numFmtId="0" fontId="87" fillId="4" borderId="16" xfId="0" applyFont="1" applyFill="1" applyBorder="1" applyAlignment="1">
      <alignment horizontal="center" vertical="center" textRotation="90" wrapText="1"/>
    </xf>
    <xf numFmtId="0" fontId="87" fillId="4" borderId="17" xfId="0" applyFont="1" applyFill="1" applyBorder="1" applyAlignment="1">
      <alignment horizontal="center" vertical="center" textRotation="90" wrapText="1"/>
    </xf>
    <xf numFmtId="0" fontId="50" fillId="0" borderId="19" xfId="0" applyFont="1" applyBorder="1" applyAlignment="1">
      <alignment horizontal="center" vertical="center" wrapText="1"/>
    </xf>
    <xf numFmtId="0" fontId="50" fillId="0" borderId="61" xfId="0" applyFont="1" applyBorder="1" applyAlignment="1">
      <alignment horizontal="center" vertical="center" wrapText="1"/>
    </xf>
    <xf numFmtId="0" fontId="50" fillId="0" borderId="48" xfId="0" applyFont="1" applyBorder="1" applyAlignment="1">
      <alignment horizontal="center" vertical="center" wrapText="1"/>
    </xf>
    <xf numFmtId="0" fontId="50" fillId="0" borderId="65" xfId="0" applyFont="1" applyBorder="1" applyAlignment="1">
      <alignment horizontal="center" vertical="center" wrapText="1"/>
    </xf>
    <xf numFmtId="0" fontId="50" fillId="0" borderId="0" xfId="0" applyFont="1" applyAlignment="1">
      <alignment horizontal="center" vertical="center" wrapText="1"/>
    </xf>
    <xf numFmtId="0" fontId="50" fillId="0" borderId="8" xfId="0" applyFont="1" applyBorder="1" applyAlignment="1">
      <alignment horizontal="center" vertical="center" wrapText="1"/>
    </xf>
    <xf numFmtId="0" fontId="50" fillId="0" borderId="26" xfId="0" applyFont="1" applyBorder="1" applyAlignment="1">
      <alignment horizontal="center" vertical="center" wrapText="1"/>
    </xf>
    <xf numFmtId="0" fontId="50" fillId="0" borderId="5" xfId="0" applyFont="1" applyBorder="1" applyAlignment="1">
      <alignment horizontal="center" vertical="center" wrapText="1"/>
    </xf>
    <xf numFmtId="0" fontId="50" fillId="0" borderId="6" xfId="0" applyFont="1" applyBorder="1" applyAlignment="1">
      <alignment horizontal="center" vertical="center" wrapText="1"/>
    </xf>
    <xf numFmtId="0" fontId="3" fillId="10" borderId="87" xfId="0" applyFont="1" applyFill="1" applyBorder="1" applyAlignment="1">
      <alignment horizontal="center" vertical="center" wrapText="1"/>
    </xf>
    <xf numFmtId="0" fontId="3" fillId="10" borderId="21" xfId="0" applyFont="1" applyFill="1" applyBorder="1" applyAlignment="1">
      <alignment horizontal="center" vertical="center" wrapText="1"/>
    </xf>
    <xf numFmtId="0" fontId="3" fillId="10" borderId="22" xfId="0" applyFont="1" applyFill="1" applyBorder="1" applyAlignment="1">
      <alignment horizontal="center" vertical="center" wrapText="1"/>
    </xf>
    <xf numFmtId="0" fontId="3" fillId="10" borderId="32" xfId="0" applyFont="1" applyFill="1" applyBorder="1" applyAlignment="1">
      <alignment horizontal="center" vertical="center" textRotation="90" wrapText="1"/>
    </xf>
    <xf numFmtId="0" fontId="3" fillId="10" borderId="92" xfId="0" applyFont="1" applyFill="1" applyBorder="1" applyAlignment="1">
      <alignment horizontal="center" vertical="center" textRotation="90" wrapText="1"/>
    </xf>
    <xf numFmtId="0" fontId="3" fillId="10" borderId="93" xfId="0" applyFont="1" applyFill="1" applyBorder="1" applyAlignment="1">
      <alignment horizontal="center" vertical="center" textRotation="90" wrapText="1"/>
    </xf>
    <xf numFmtId="0" fontId="87" fillId="4" borderId="91" xfId="0" applyFont="1" applyFill="1" applyBorder="1" applyAlignment="1">
      <alignment horizontal="center" vertical="center" textRotation="90" wrapText="1"/>
    </xf>
    <xf numFmtId="0" fontId="87" fillId="4" borderId="92" xfId="0" applyFont="1" applyFill="1" applyBorder="1" applyAlignment="1">
      <alignment horizontal="center" vertical="center" textRotation="90" wrapText="1"/>
    </xf>
    <xf numFmtId="0" fontId="87" fillId="4" borderId="93" xfId="0" applyFont="1" applyFill="1" applyBorder="1" applyAlignment="1">
      <alignment horizontal="center" vertical="center" textRotation="90" wrapText="1"/>
    </xf>
    <xf numFmtId="0" fontId="4" fillId="4" borderId="16" xfId="0" applyFont="1" applyFill="1" applyBorder="1" applyAlignment="1">
      <alignment horizontal="center" vertical="top" wrapText="1"/>
    </xf>
    <xf numFmtId="0" fontId="4" fillId="4" borderId="11" xfId="0" applyFont="1" applyFill="1" applyBorder="1" applyAlignment="1">
      <alignment horizontal="center" vertical="top" wrapText="1"/>
    </xf>
    <xf numFmtId="0" fontId="0" fillId="0" borderId="14" xfId="0" applyBorder="1" applyAlignment="1">
      <alignment horizontal="left" vertical="top" wrapText="1"/>
    </xf>
    <xf numFmtId="0" fontId="0" fillId="0" borderId="72" xfId="0" applyBorder="1" applyAlignment="1">
      <alignment horizontal="left" vertical="top" wrapText="1"/>
    </xf>
    <xf numFmtId="0" fontId="0" fillId="0" borderId="11" xfId="0" applyBorder="1" applyAlignment="1">
      <alignment horizontal="left" vertical="top" wrapText="1"/>
    </xf>
    <xf numFmtId="0" fontId="0" fillId="0" borderId="28" xfId="0" applyBorder="1" applyAlignment="1">
      <alignment horizontal="left" vertical="top" wrapText="1"/>
    </xf>
    <xf numFmtId="0" fontId="4" fillId="17" borderId="89" xfId="0" applyFont="1" applyFill="1" applyBorder="1" applyAlignment="1">
      <alignment horizontal="left"/>
    </xf>
    <xf numFmtId="0" fontId="4" fillId="17" borderId="103" xfId="0" applyFont="1" applyFill="1" applyBorder="1" applyAlignment="1">
      <alignment horizontal="left"/>
    </xf>
    <xf numFmtId="0" fontId="4" fillId="17" borderId="102" xfId="0" applyFont="1" applyFill="1" applyBorder="1" applyAlignment="1">
      <alignment horizontal="center"/>
    </xf>
    <xf numFmtId="0" fontId="4" fillId="17" borderId="89" xfId="0" applyFont="1" applyFill="1" applyBorder="1" applyAlignment="1">
      <alignment horizontal="center"/>
    </xf>
    <xf numFmtId="0" fontId="4" fillId="4" borderId="15" xfId="0" applyFont="1" applyFill="1" applyBorder="1" applyAlignment="1">
      <alignment horizontal="center" vertical="top" wrapText="1"/>
    </xf>
    <xf numFmtId="0" fontId="4" fillId="4" borderId="14" xfId="0" applyFont="1" applyFill="1" applyBorder="1" applyAlignment="1">
      <alignment horizontal="center" vertical="top" wrapText="1"/>
    </xf>
  </cellXfs>
  <cellStyles count="9">
    <cellStyle name="20% - Accent5" xfId="6" builtinId="46"/>
    <cellStyle name="Comma" xfId="1" builtinId="3"/>
    <cellStyle name="Comma 2" xfId="8" xr:uid="{E7D72E07-A760-4689-B2F4-F254946F80FF}"/>
    <cellStyle name="Currency" xfId="2" builtinId="4"/>
    <cellStyle name="Hyperlink" xfId="7" builtinId="8"/>
    <cellStyle name="Normal" xfId="0" builtinId="0"/>
    <cellStyle name="Output" xfId="4" builtinId="21"/>
    <cellStyle name="Percent" xfId="3" builtinId="5"/>
    <cellStyle name="Total" xfId="5" builtinId="25"/>
  </cellStyles>
  <dxfs count="41">
    <dxf>
      <fill>
        <patternFill>
          <bgColor theme="9"/>
        </patternFill>
      </fill>
    </dxf>
    <dxf>
      <fill>
        <patternFill>
          <bgColor theme="9" tint="0.59996337778862885"/>
        </patternFill>
      </fill>
    </dxf>
    <dxf>
      <fill>
        <patternFill>
          <bgColor rgb="FFFFFF99"/>
        </patternFill>
      </fill>
    </dxf>
    <dxf>
      <fill>
        <patternFill>
          <bgColor theme="5" tint="0.39994506668294322"/>
        </patternFill>
      </fill>
    </dxf>
    <dxf>
      <fill>
        <patternFill>
          <bgColor rgb="FFFF5050"/>
        </patternFill>
      </fill>
    </dxf>
    <dxf>
      <font>
        <color rgb="FF92D050"/>
      </font>
    </dxf>
    <dxf>
      <font>
        <color theme="0" tint="-0.24994659260841701"/>
      </font>
    </dxf>
    <dxf>
      <font>
        <color theme="0" tint="-0.24994659260841701"/>
      </font>
    </dxf>
    <dxf>
      <font>
        <color theme="0" tint="-0.24994659260841701"/>
      </font>
    </dxf>
    <dxf>
      <font>
        <b/>
        <i val="0"/>
        <color rgb="FFFF0000"/>
      </font>
    </dxf>
    <dxf>
      <font>
        <b/>
        <i val="0"/>
        <color rgb="FFC00000"/>
      </font>
    </dxf>
    <dxf>
      <fill>
        <patternFill>
          <bgColor theme="9" tint="0.59996337778862885"/>
        </patternFill>
      </fill>
    </dxf>
    <dxf>
      <fill>
        <patternFill>
          <bgColor rgb="FFFF9999"/>
        </patternFill>
      </fill>
    </dxf>
    <dxf>
      <font>
        <b val="0"/>
        <i val="0"/>
        <strike val="0"/>
        <condense val="0"/>
        <extend val="0"/>
        <outline val="0"/>
        <shadow val="0"/>
        <u val="none"/>
        <vertAlign val="baseline"/>
        <sz val="11"/>
        <color theme="1"/>
        <name val="Aptos Narrow"/>
        <family val="2"/>
        <scheme val="none"/>
      </font>
      <fill>
        <patternFill patternType="solid">
          <fgColor indexed="64"/>
          <bgColor theme="3" tint="0.89999084444715716"/>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Aptos Narrow"/>
        <family val="2"/>
        <scheme val="none"/>
      </font>
      <fill>
        <patternFill patternType="solid">
          <fgColor indexed="64"/>
          <bgColor theme="3" tint="0.89999084444715716"/>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Aptos Narrow"/>
        <family val="2"/>
        <scheme val="none"/>
      </font>
      <fill>
        <patternFill patternType="solid">
          <fgColor indexed="64"/>
          <bgColor theme="3" tint="0.89999084444715716"/>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Aptos Narrow"/>
        <family val="2"/>
        <scheme val="none"/>
      </font>
      <fill>
        <patternFill patternType="solid">
          <fgColor indexed="64"/>
          <bgColor theme="3" tint="0.89999084444715716"/>
        </patternFill>
      </fill>
      <alignment horizontal="righ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Aptos Narrow"/>
        <family val="2"/>
        <scheme val="none"/>
      </font>
      <fill>
        <patternFill patternType="solid">
          <fgColor indexed="64"/>
          <bgColor theme="3" tint="0.89999084444715716"/>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Aptos Narrow"/>
        <family val="2"/>
        <scheme val="none"/>
      </font>
      <fill>
        <patternFill patternType="solid">
          <fgColor indexed="64"/>
          <bgColor theme="3" tint="0.89999084444715716"/>
        </patternFill>
      </fill>
      <alignment horizontal="general" vertical="bottom"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border outline="0">
        <left style="medium">
          <color indexed="64"/>
        </left>
        <right style="medium">
          <color indexed="64"/>
        </right>
        <top style="medium">
          <color indexed="64"/>
        </top>
        <bottom style="medium">
          <color indexed="64"/>
        </bottom>
      </border>
    </dxf>
    <dxf>
      <border outline="0">
        <bottom style="double">
          <color indexed="64"/>
        </bottom>
      </border>
    </dxf>
    <dxf>
      <font>
        <b/>
        <i val="0"/>
        <strike val="0"/>
        <condense val="0"/>
        <extend val="0"/>
        <outline val="0"/>
        <shadow val="0"/>
        <u val="none"/>
        <vertAlign val="baseline"/>
        <sz val="11"/>
        <color auto="1"/>
        <name val="Aptos Narrow"/>
        <family val="2"/>
        <scheme val="none"/>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theme="1"/>
        <name val="Aptos Narrow"/>
        <family val="2"/>
        <scheme val="none"/>
      </font>
      <fill>
        <patternFill patternType="solid">
          <fgColor indexed="64"/>
          <bgColor theme="0" tint="-0.249977111117893"/>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ptos Narrow"/>
        <family val="2"/>
        <scheme val="none"/>
      </font>
      <numFmt numFmtId="1" formatCode="0"/>
      <fill>
        <patternFill patternType="solid">
          <fgColor indexed="64"/>
          <bgColor theme="0" tint="-0.249977111117893"/>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ptos Narrow"/>
        <family val="2"/>
        <scheme val="none"/>
      </font>
      <fill>
        <patternFill patternType="solid">
          <fgColor indexed="64"/>
          <bgColor theme="0" tint="-0.249977111117893"/>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ptos Narrow"/>
        <family val="2"/>
        <scheme val="none"/>
      </font>
      <fill>
        <patternFill patternType="solid">
          <fgColor indexed="64"/>
          <bgColor theme="0" tint="-0.249977111117893"/>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ptos Narrow"/>
        <family val="2"/>
        <scheme val="none"/>
      </font>
      <fill>
        <patternFill patternType="solid">
          <fgColor indexed="64"/>
          <bgColor theme="0" tint="-0.249977111117893"/>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ptos Narrow"/>
        <family val="2"/>
        <scheme val="none"/>
      </font>
      <fill>
        <patternFill patternType="solid">
          <fgColor indexed="64"/>
          <bgColor theme="0" tint="-0.249977111117893"/>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ptos Narrow"/>
        <family val="2"/>
        <scheme val="none"/>
      </font>
      <fill>
        <patternFill patternType="solid">
          <fgColor indexed="64"/>
          <bgColor theme="0" tint="-0.249977111117893"/>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Aptos Narrow"/>
        <family val="2"/>
        <scheme val="none"/>
      </font>
      <fill>
        <patternFill patternType="solid">
          <fgColor indexed="64"/>
          <bgColor theme="0" tint="-0.249977111117893"/>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theme="1"/>
        <name val="Aptos Narrow"/>
        <family val="2"/>
        <scheme val="none"/>
      </font>
      <fill>
        <patternFill patternType="solid">
          <fgColor indexed="64"/>
          <bgColor theme="0" tint="-0.249977111117893"/>
        </patternFill>
      </fill>
    </dxf>
    <dxf>
      <border outline="0">
        <bottom style="medium">
          <color indexed="64"/>
        </bottom>
      </border>
    </dxf>
    <dxf>
      <font>
        <b/>
        <i val="0"/>
        <strike val="0"/>
        <condense val="0"/>
        <extend val="0"/>
        <outline val="0"/>
        <shadow val="0"/>
        <u val="none"/>
        <vertAlign val="baseline"/>
        <sz val="11"/>
        <color auto="1"/>
        <name val="Aptos Narrow"/>
        <family val="2"/>
        <scheme val="none"/>
      </font>
      <fill>
        <patternFill patternType="solid">
          <fgColor indexed="64"/>
          <bgColor rgb="FFFFC000"/>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Aptos Narrow"/>
        <family val="2"/>
        <scheme val="none"/>
      </font>
      <fill>
        <patternFill patternType="solid">
          <fgColor indexed="64"/>
          <bgColor theme="0" tint="-0.14999847407452621"/>
        </patternFill>
      </fill>
      <alignment horizontal="general" vertical="bottom" textRotation="0" wrapText="0" indent="0" justifyLastLine="0" shrinkToFit="0" readingOrder="0"/>
    </dxf>
    <dxf>
      <font>
        <b val="0"/>
        <i val="0"/>
        <strike val="0"/>
        <condense val="0"/>
        <extend val="0"/>
        <outline val="0"/>
        <shadow val="0"/>
        <u val="none"/>
        <vertAlign val="baseline"/>
        <sz val="11"/>
        <color auto="1"/>
        <name val="Aptos Narrow"/>
        <family val="2"/>
        <scheme val="none"/>
      </font>
      <fill>
        <patternFill patternType="solid">
          <fgColor indexed="64"/>
          <bgColor theme="0" tint="-0.14999847407452621"/>
        </patternFill>
      </fill>
      <alignment horizontal="general" vertical="bottom" textRotation="0" wrapText="0" indent="0" justifyLastLine="0" shrinkToFit="0" readingOrder="0"/>
    </dxf>
    <dxf>
      <font>
        <b val="0"/>
        <i val="0"/>
        <strike val="0"/>
        <condense val="0"/>
        <extend val="0"/>
        <outline val="0"/>
        <shadow val="0"/>
        <u val="none"/>
        <vertAlign val="baseline"/>
        <sz val="11"/>
        <color auto="1"/>
        <name val="Aptos Narrow"/>
        <family val="2"/>
        <scheme val="none"/>
      </font>
      <fill>
        <patternFill patternType="solid">
          <fgColor indexed="64"/>
          <bgColor theme="0" tint="-0.14999847407452621"/>
        </patternFill>
      </fill>
      <alignment horizontal="general" vertical="bottom" textRotation="0" wrapText="0" indent="0" justifyLastLine="0" shrinkToFit="0" readingOrder="0"/>
    </dxf>
    <dxf>
      <border outline="0">
        <top style="thin">
          <color rgb="FF000000"/>
        </top>
        <bottom style="thin">
          <color rgb="FF000000"/>
        </bottom>
      </border>
    </dxf>
    <dxf>
      <font>
        <strike val="0"/>
        <outline val="0"/>
        <shadow val="0"/>
        <u val="none"/>
        <vertAlign val="baseline"/>
        <sz val="11"/>
        <color auto="1"/>
        <name val="Aptos Narrow"/>
        <family val="2"/>
        <scheme val="none"/>
      </font>
      <fill>
        <patternFill patternType="solid">
          <fgColor indexed="64"/>
          <bgColor theme="0" tint="-0.14999847407452621"/>
        </patternFill>
      </fill>
    </dxf>
    <dxf>
      <border>
        <bottom style="double">
          <color indexed="64"/>
        </bottom>
      </border>
    </dxf>
    <dxf>
      <font>
        <b/>
        <i val="0"/>
        <strike val="0"/>
        <condense val="0"/>
        <extend val="0"/>
        <outline val="0"/>
        <shadow val="0"/>
        <u val="none"/>
        <vertAlign val="baseline"/>
        <sz val="11"/>
        <color auto="1"/>
        <name val="Aptos Narrow"/>
        <family val="2"/>
        <scheme val="none"/>
      </font>
      <fill>
        <patternFill patternType="solid">
          <fgColor indexed="64"/>
          <bgColor theme="0" tint="-0.249977111117893"/>
        </patternFill>
      </fill>
      <alignment horizontal="general" vertical="bottom" textRotation="0" wrapText="0" indent="0" justifyLastLine="0" shrinkToFit="0" readingOrder="0"/>
      <border diagonalUp="0" diagonalDown="0">
        <left/>
        <right/>
        <top/>
        <bottom/>
        <vertical/>
        <horizontal/>
      </border>
    </dxf>
  </dxfs>
  <tableStyles count="0" defaultTableStyle="TableStyleMedium2" defaultPivotStyle="PivotStyleLight16"/>
  <colors>
    <mruColors>
      <color rgb="FF00FF00"/>
      <color rgb="FF104861"/>
      <color rgb="FF85AEFF"/>
      <color rgb="FFFDF5FC"/>
      <color rgb="FFFFCCCC"/>
      <color rgb="FFEAF8E4"/>
      <color rgb="FFFFF5D9"/>
      <color rgb="FFFFE7A3"/>
      <color rgb="FFFFD96D"/>
      <color rgb="FFFF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2526995769364447E-2"/>
          <c:y val="0.10561218953800712"/>
          <c:w val="0.88885303035750673"/>
          <c:h val="0.76252168001521603"/>
        </c:manualLayout>
      </c:layout>
      <c:barChart>
        <c:barDir val="col"/>
        <c:grouping val="stacked"/>
        <c:varyColors val="0"/>
        <c:ser>
          <c:idx val="0"/>
          <c:order val="0"/>
          <c:tx>
            <c:strRef>
              <c:f>'EP.1d-GHG Summary'!$D$32</c:f>
              <c:strCache>
                <c:ptCount val="1"/>
                <c:pt idx="0">
                  <c:v>Total Annual Project Emissions</c:v>
                </c:pt>
              </c:strCache>
            </c:strRef>
          </c:tx>
          <c:spPr>
            <a:solidFill>
              <a:schemeClr val="bg1">
                <a:lumMod val="75000"/>
              </a:schemeClr>
            </a:solidFill>
            <a:ln>
              <a:noFill/>
            </a:ln>
            <a:effectLst/>
          </c:spPr>
          <c:invertIfNegative val="0"/>
          <c:cat>
            <c:numRef>
              <c:f>'EP.1d-GHG Summary'!$E$13:$S$13</c:f>
              <c:numCache>
                <c:formatCode>General</c:formatCode>
                <c:ptCount val="15"/>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numCache>
            </c:numRef>
          </c:cat>
          <c:val>
            <c:numRef>
              <c:f>'EP.1d-GHG Summary'!$E$32:$S$32</c:f>
              <c:numCache>
                <c:formatCode>#,##0_ ;\-#,##0\ </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0-714B-4D18-9BEA-E22426532CA3}"/>
            </c:ext>
          </c:extLst>
        </c:ser>
        <c:ser>
          <c:idx val="2"/>
          <c:order val="1"/>
          <c:tx>
            <c:strRef>
              <c:f>'EP.1d-GHG Summary'!$D$33</c:f>
              <c:strCache>
                <c:ptCount val="1"/>
                <c:pt idx="0">
                  <c:v>Total Annual Emission Reductions</c:v>
                </c:pt>
              </c:strCache>
            </c:strRef>
          </c:tx>
          <c:spPr>
            <a:solidFill>
              <a:schemeClr val="accent6">
                <a:lumMod val="60000"/>
                <a:lumOff val="40000"/>
              </a:schemeClr>
            </a:solidFill>
            <a:ln>
              <a:noFill/>
            </a:ln>
            <a:effectLst/>
          </c:spPr>
          <c:invertIfNegative val="0"/>
          <c:dLbls>
            <c:spPr>
              <a:noFill/>
              <a:ln>
                <a:noFill/>
              </a:ln>
              <a:effectLst/>
            </c:spPr>
            <c:txPr>
              <a:bodyPr rot="0" spcFirstLastPara="1" vertOverflow="ellipsis" wrap="none" lIns="38100" tIns="19050" rIns="38100" bIns="19050" anchor="ctr" anchorCtr="1">
                <a:spAutoFit/>
              </a:bodyPr>
              <a:lstStyle/>
              <a:p>
                <a:pPr>
                  <a:defRPr sz="800" b="0" i="0" u="none" strike="noStrike" kern="1200" baseline="0">
                    <a:solidFill>
                      <a:schemeClr val="tx1">
                        <a:lumMod val="75000"/>
                        <a:lumOff val="25000"/>
                      </a:schemeClr>
                    </a:solidFill>
                    <a:latin typeface="+mn-lt"/>
                    <a:ea typeface="+mn-ea"/>
                    <a:cs typeface="+mn-cs"/>
                  </a:defRPr>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15:showLeaderLines val="1"/>
                <c15:leaderLines>
                  <c:spPr>
                    <a:ln w="9525" cap="flat" cmpd="sng" algn="ctr">
                      <a:solidFill>
                        <a:schemeClr val="tx1">
                          <a:lumMod val="35000"/>
                          <a:lumOff val="65000"/>
                        </a:schemeClr>
                      </a:solidFill>
                      <a:round/>
                    </a:ln>
                    <a:effectLst/>
                  </c:spPr>
                </c15:leaderLines>
              </c:ext>
            </c:extLst>
          </c:dLbls>
          <c:cat>
            <c:numRef>
              <c:f>'EP.1d-GHG Summary'!$E$13:$S$13</c:f>
              <c:numCache>
                <c:formatCode>General</c:formatCode>
                <c:ptCount val="15"/>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numCache>
            </c:numRef>
          </c:cat>
          <c:val>
            <c:numRef>
              <c:f>'EP.1d-GHG Summary'!$E$33:$S$33</c:f>
              <c:numCache>
                <c:formatCode>General</c:formatCode>
                <c:ptCount val="15"/>
                <c:pt idx="4" formatCode="#,##0_ ;\-#,##0\ ">
                  <c:v>0</c:v>
                </c:pt>
                <c:pt idx="5" formatCode="#,##0_ ;\-#,##0\ ">
                  <c:v>0</c:v>
                </c:pt>
                <c:pt idx="6" formatCode="#,##0_ ;\-#,##0\ ">
                  <c:v>0</c:v>
                </c:pt>
                <c:pt idx="7" formatCode="#,##0_ ;\-#,##0\ ">
                  <c:v>0</c:v>
                </c:pt>
                <c:pt idx="8" formatCode="#,##0_ ;\-#,##0\ ">
                  <c:v>0</c:v>
                </c:pt>
                <c:pt idx="9" formatCode="#,##0_ ;\-#,##0\ ">
                  <c:v>0</c:v>
                </c:pt>
                <c:pt idx="10" formatCode="#,##0_ ;\-#,##0\ ">
                  <c:v>0</c:v>
                </c:pt>
                <c:pt idx="11" formatCode="#,##0_ ;\-#,##0\ ">
                  <c:v>0</c:v>
                </c:pt>
                <c:pt idx="12" formatCode="#,##0_ ;\-#,##0\ ">
                  <c:v>0</c:v>
                </c:pt>
                <c:pt idx="13" formatCode="#,##0_ ;\-#,##0\ ">
                  <c:v>0</c:v>
                </c:pt>
                <c:pt idx="14" formatCode="#,##0_ ;\-#,##0\ ">
                  <c:v>0</c:v>
                </c:pt>
              </c:numCache>
            </c:numRef>
          </c:val>
          <c:extLst>
            <c:ext xmlns:c16="http://schemas.microsoft.com/office/drawing/2014/chart" uri="{C3380CC4-5D6E-409C-BE32-E72D297353CC}">
              <c16:uniqueId val="{00000001-714B-4D18-9BEA-E22426532CA3}"/>
            </c:ext>
          </c:extLst>
        </c:ser>
        <c:dLbls>
          <c:showLegendKey val="0"/>
          <c:showVal val="0"/>
          <c:showCatName val="0"/>
          <c:showSerName val="0"/>
          <c:showPercent val="0"/>
          <c:showBubbleSize val="0"/>
        </c:dLbls>
        <c:gapWidth val="9"/>
        <c:overlap val="100"/>
        <c:axId val="1957670111"/>
        <c:axId val="1957670591"/>
      </c:barChart>
      <c:catAx>
        <c:axId val="195767011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US"/>
          </a:p>
        </c:txPr>
        <c:crossAx val="1957670591"/>
        <c:crosses val="autoZero"/>
        <c:auto val="1"/>
        <c:lblAlgn val="ctr"/>
        <c:lblOffset val="100"/>
        <c:noMultiLvlLbl val="0"/>
      </c:catAx>
      <c:valAx>
        <c:axId val="1957670591"/>
        <c:scaling>
          <c:orientation val="minMax"/>
          <c:min val="0"/>
        </c:scaling>
        <c:delete val="0"/>
        <c:axPos val="l"/>
        <c:majorGridlines>
          <c:spPr>
            <a:ln w="9525" cap="flat" cmpd="sng" algn="ctr">
              <a:solidFill>
                <a:schemeClr val="bg1">
                  <a:lumMod val="65000"/>
                </a:schemeClr>
              </a:solidFill>
              <a:prstDash val="lgDash"/>
              <a:round/>
            </a:ln>
            <a:effectLst/>
          </c:spPr>
        </c:majorGridlines>
        <c:numFmt formatCode="#,##0_ ;\-#,##0\ "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ln>
                  <a:noFill/>
                </a:ln>
                <a:solidFill>
                  <a:schemeClr val="tx1">
                    <a:lumMod val="65000"/>
                    <a:lumOff val="35000"/>
                  </a:schemeClr>
                </a:solidFill>
                <a:latin typeface="+mn-lt"/>
                <a:ea typeface="+mn-ea"/>
                <a:cs typeface="+mn-cs"/>
              </a:defRPr>
            </a:pPr>
            <a:endParaRPr lang="en-US"/>
          </a:p>
        </c:txPr>
        <c:crossAx val="1957670111"/>
        <c:crosses val="autoZero"/>
        <c:crossBetween val="between"/>
      </c:valAx>
      <c:spPr>
        <a:solidFill>
          <a:schemeClr val="bg1">
            <a:lumMod val="95000"/>
          </a:schemeClr>
        </a:solidFill>
        <a:ln w="19050">
          <a:solidFill>
            <a:schemeClr val="tx1">
              <a:lumMod val="95000"/>
              <a:lumOff val="5000"/>
            </a:schemeClr>
          </a:solidFill>
        </a:ln>
        <a:effectLst/>
      </c:spPr>
    </c:plotArea>
    <c:legend>
      <c:legendPos val="t"/>
      <c:layout>
        <c:manualLayout>
          <c:xMode val="edge"/>
          <c:yMode val="edge"/>
          <c:x val="7.2656129848175752E-2"/>
          <c:y val="1.8706152851362678E-2"/>
          <c:w val="0.85468774030364847"/>
          <c:h val="6.8199883835281749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15875" cap="flat" cmpd="sng" algn="ctr">
      <a:solidFill>
        <a:schemeClr val="tx1">
          <a:lumMod val="95000"/>
          <a:lumOff val="5000"/>
        </a:schemeClr>
      </a:solidFill>
      <a:round/>
    </a:ln>
    <a:effectLst/>
  </c:spPr>
  <c:txPr>
    <a:bodyPr/>
    <a:lstStyle/>
    <a:p>
      <a:pPr>
        <a:defRPr/>
      </a:pPr>
      <a:endParaRPr lang="en-US"/>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1</xdr:col>
      <xdr:colOff>66675</xdr:colOff>
      <xdr:row>18</xdr:row>
      <xdr:rowOff>57151</xdr:rowOff>
    </xdr:from>
    <xdr:to>
      <xdr:col>4</xdr:col>
      <xdr:colOff>1162050</xdr:colOff>
      <xdr:row>31</xdr:row>
      <xdr:rowOff>123825</xdr:rowOff>
    </xdr:to>
    <xdr:graphicFrame macro="">
      <xdr:nvGraphicFramePr>
        <xdr:cNvPr id="6" name="Chart 1">
          <a:extLst>
            <a:ext uri="{FF2B5EF4-FFF2-40B4-BE49-F238E27FC236}">
              <a16:creationId xmlns:a16="http://schemas.microsoft.com/office/drawing/2014/main" id="{47C0DC42-9BDD-4F7E-805A-A2510172F30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81260</xdr:colOff>
      <xdr:row>43</xdr:row>
      <xdr:rowOff>50202</xdr:rowOff>
    </xdr:from>
    <xdr:to>
      <xdr:col>4</xdr:col>
      <xdr:colOff>327334</xdr:colOff>
      <xdr:row>50</xdr:row>
      <xdr:rowOff>129677</xdr:rowOff>
    </xdr:to>
    <xdr:pic>
      <xdr:nvPicPr>
        <xdr:cNvPr id="7" name="Picture 3">
          <a:extLst>
            <a:ext uri="{FF2B5EF4-FFF2-40B4-BE49-F238E27FC236}">
              <a16:creationId xmlns:a16="http://schemas.microsoft.com/office/drawing/2014/main" id="{4B0635C0-FCC8-48E9-BFE7-6FB91AA888CD}"/>
            </a:ext>
          </a:extLst>
        </xdr:cNvPr>
        <xdr:cNvPicPr>
          <a:picLocks noChangeAspect="1"/>
        </xdr:cNvPicPr>
      </xdr:nvPicPr>
      <xdr:blipFill>
        <a:blip xmlns:r="http://schemas.openxmlformats.org/officeDocument/2006/relationships" r:embed="rId1"/>
        <a:stretch>
          <a:fillRect/>
        </a:stretch>
      </xdr:blipFill>
      <xdr:spPr>
        <a:xfrm>
          <a:off x="3599907" y="9933790"/>
          <a:ext cx="6179825" cy="1480835"/>
        </a:xfrm>
        <a:prstGeom prst="rect">
          <a:avLst/>
        </a:prstGeom>
        <a:ln w="28575">
          <a:solidFill>
            <a:srgbClr val="CC9900"/>
          </a:solidFill>
        </a:ln>
      </xdr:spPr>
    </xdr:pic>
    <xdr:clientData/>
  </xdr:twoCellAnchor>
  <xdr:twoCellAnchor editAs="oneCell">
    <xdr:from>
      <xdr:col>5</xdr:col>
      <xdr:colOff>1010508</xdr:colOff>
      <xdr:row>43</xdr:row>
      <xdr:rowOff>39632</xdr:rowOff>
    </xdr:from>
    <xdr:to>
      <xdr:col>8</xdr:col>
      <xdr:colOff>1923133</xdr:colOff>
      <xdr:row>48</xdr:row>
      <xdr:rowOff>130772</xdr:rowOff>
    </xdr:to>
    <xdr:pic>
      <xdr:nvPicPr>
        <xdr:cNvPr id="9" name="Picture 5">
          <a:extLst>
            <a:ext uri="{FF2B5EF4-FFF2-40B4-BE49-F238E27FC236}">
              <a16:creationId xmlns:a16="http://schemas.microsoft.com/office/drawing/2014/main" id="{8B623E1F-56FE-4AF5-82AD-30134FA12369}"/>
            </a:ext>
            <a:ext uri="{147F2762-F138-4A5C-976F-8EAC2B608ADB}">
              <a16:predDERef xmlns:a16="http://schemas.microsoft.com/office/drawing/2014/main" pred="{C48B9021-9130-140B-A7B3-7FAB2362AF74}"/>
            </a:ext>
          </a:extLst>
        </xdr:cNvPr>
        <xdr:cNvPicPr>
          <a:picLocks noChangeAspect="1"/>
        </xdr:cNvPicPr>
      </xdr:nvPicPr>
      <xdr:blipFill>
        <a:blip xmlns:r="http://schemas.openxmlformats.org/officeDocument/2006/relationships" r:embed="rId2"/>
        <a:stretch>
          <a:fillRect/>
        </a:stretch>
      </xdr:blipFill>
      <xdr:spPr>
        <a:xfrm>
          <a:off x="11140626" y="9923220"/>
          <a:ext cx="4769851" cy="1087608"/>
        </a:xfrm>
        <a:prstGeom prst="rect">
          <a:avLst/>
        </a:prstGeom>
        <a:ln w="28575">
          <a:solidFill>
            <a:srgbClr val="CC9900"/>
          </a:solidFill>
        </a:ln>
      </xdr:spPr>
    </xdr:pic>
    <xdr:clientData/>
  </xdr:twoCellAnchor>
  <xdr:twoCellAnchor editAs="oneCell">
    <xdr:from>
      <xdr:col>4</xdr:col>
      <xdr:colOff>553235</xdr:colOff>
      <xdr:row>43</xdr:row>
      <xdr:rowOff>45347</xdr:rowOff>
    </xdr:from>
    <xdr:to>
      <xdr:col>5</xdr:col>
      <xdr:colOff>855225</xdr:colOff>
      <xdr:row>52</xdr:row>
      <xdr:rowOff>169801</xdr:rowOff>
    </xdr:to>
    <xdr:pic>
      <xdr:nvPicPr>
        <xdr:cNvPr id="8" name="Picture 3">
          <a:extLst>
            <a:ext uri="{FF2B5EF4-FFF2-40B4-BE49-F238E27FC236}">
              <a16:creationId xmlns:a16="http://schemas.microsoft.com/office/drawing/2014/main" id="{58A72367-623D-4F59-959D-D406B7D931F8}"/>
            </a:ext>
          </a:extLst>
        </xdr:cNvPr>
        <xdr:cNvPicPr>
          <a:picLocks noChangeAspect="1"/>
        </xdr:cNvPicPr>
      </xdr:nvPicPr>
      <xdr:blipFill>
        <a:blip xmlns:r="http://schemas.openxmlformats.org/officeDocument/2006/relationships" r:embed="rId3"/>
        <a:stretch>
          <a:fillRect/>
        </a:stretch>
      </xdr:blipFill>
      <xdr:spPr>
        <a:xfrm>
          <a:off x="9887735" y="9928935"/>
          <a:ext cx="1115600" cy="1936211"/>
        </a:xfrm>
        <a:prstGeom prst="rect">
          <a:avLst/>
        </a:prstGeom>
        <a:ln w="28575">
          <a:solidFill>
            <a:srgbClr val="CC9900"/>
          </a:solidFill>
        </a:ln>
      </xdr:spPr>
    </xdr:pic>
    <xdr:clientData/>
  </xdr:twoCellAnchor>
  <xdr:twoCellAnchor editAs="oneCell">
    <xdr:from>
      <xdr:col>8</xdr:col>
      <xdr:colOff>2221212</xdr:colOff>
      <xdr:row>43</xdr:row>
      <xdr:rowOff>36189</xdr:rowOff>
    </xdr:from>
    <xdr:to>
      <xdr:col>13</xdr:col>
      <xdr:colOff>129612</xdr:colOff>
      <xdr:row>73</xdr:row>
      <xdr:rowOff>168647</xdr:rowOff>
    </xdr:to>
    <xdr:pic>
      <xdr:nvPicPr>
        <xdr:cNvPr id="10" name="Picture 4">
          <a:extLst>
            <a:ext uri="{FF2B5EF4-FFF2-40B4-BE49-F238E27FC236}">
              <a16:creationId xmlns:a16="http://schemas.microsoft.com/office/drawing/2014/main" id="{7A7D88E9-E1BB-48B6-A2FF-FCEC482FDB46}"/>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rcRect/>
        <a:stretch/>
      </xdr:blipFill>
      <xdr:spPr>
        <a:xfrm>
          <a:off x="16138918" y="9919777"/>
          <a:ext cx="6575179" cy="6213268"/>
        </a:xfrm>
        <a:prstGeom prst="rect">
          <a:avLst/>
        </a:prstGeom>
        <a:ln w="28575">
          <a:solidFill>
            <a:srgbClr val="CC9900"/>
          </a:solidFill>
        </a:ln>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A5FD882-CB15-44DE-AC13-D6AE86495961}" name="CategorySourceTable" displayName="CategorySourceTable" ref="B48:D56" totalsRowShown="0" headerRowDxfId="40" dataDxfId="38" headerRowBorderDxfId="39" tableBorderDxfId="37">
  <autoFilter ref="B48:D56" xr:uid="{C2426E2A-3B60-4589-8CDB-197EA7FC84FA}"/>
  <tableColumns count="3">
    <tableColumn id="1" xr3:uid="{DCA29FE5-E880-4139-9E75-842FEB8470EF}" name="Select" dataDxfId="36"/>
    <tableColumn id="2" xr3:uid="{A3D8ED27-7BEB-454B-982E-2B0F558EC24F}" name="Attributable" dataDxfId="35"/>
    <tableColumn id="3" xr3:uid="{E0FE9F07-6447-4A35-85B3-F0A6D12D13CE}" name="Associated" dataDxfId="34"/>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07B30CD-2214-47E1-B488-0E2EFB0FC554}" name="DetailedExpenseTable" displayName="DetailedExpenseTable" ref="B24:I84" totalsRowShown="0" headerRowDxfId="33" dataDxfId="31" headerRowBorderDxfId="32" tableBorderDxfId="30" dataCellStyle="Currency">
  <autoFilter ref="B24:I84" xr:uid="{C07B30CD-2214-47E1-B488-0E2EFB0FC554}"/>
  <tableColumns count="8">
    <tableColumn id="1" xr3:uid="{F81C917F-547A-40FA-9802-7BF0DA42F63C}" name="Budget Item" dataDxfId="29"/>
    <tableColumn id="2" xr3:uid="{FC8729E8-95B3-4EEF-ABC3-5096FF10DA7D}" name="Detailed Expense" dataDxfId="28"/>
    <tableColumn id="3" xr3:uid="{E75F924B-6858-468B-B181-1C6478B5AC95}" name="Description" dataDxfId="27"/>
    <tableColumn id="7" xr3:uid="{9803083E-9018-4F0A-B34C-EC51D484950F}" name="Cost" dataDxfId="26" dataCellStyle="Currency"/>
    <tableColumn id="8" xr3:uid="{FFBDD4EF-B39C-4BB1-BF02-9182509FC953}" name="Eligible Expense (TRUE/FALSE)" dataDxfId="25" dataCellStyle="Currency"/>
    <tableColumn id="9" xr3:uid="{8838A4A3-BCF2-4335-82C2-E13E8D450FF7}" name="Expense Location" dataDxfId="24" dataCellStyle="Currency"/>
    <tableColumn id="12" xr3:uid="{C58F58A5-8B20-4F1C-A4BE-FD5A2D44E9ED}" name="Expense Year_x000a_(YYYY)" dataDxfId="23" dataCellStyle="Currency"/>
    <tableColumn id="13" xr3:uid="{ABC44C4C-D618-4A15-9E55-FB0EA2E99C4F}" name="Expense Quarter" dataDxfId="22" dataCellStyle="Currency"/>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A6472F45-6A69-49BD-863C-C13F18300818}" name="FundingSourcesTable" displayName="FundingSourcesTable" ref="B17:G20" totalsRowShown="0" headerRowDxfId="21" headerRowBorderDxfId="20" tableBorderDxfId="19">
  <autoFilter ref="B17:G20" xr:uid="{A6472F45-6A69-49BD-863C-C13F18300818}"/>
  <tableColumns count="6">
    <tableColumn id="1" xr3:uid="{0B16C329-0588-4AFE-9141-49C54637E99C}" name="Funding Source Name" dataDxfId="18"/>
    <tableColumn id="4" xr3:uid="{5C15E947-2E59-41DE-B274-8C7A8CD1BE6C}" name="Status of Funding" dataDxfId="17"/>
    <tableColumn id="6" xr3:uid="{319DC9BC-65C5-4C6F-8E4D-487E2948C841}" name="Comments" dataDxfId="16"/>
    <tableColumn id="5" xr3:uid="{1F556F0B-AC9B-4195-B912-6CA8055EA81D}" name="Funding Approval Decision Date" dataDxfId="15"/>
    <tableColumn id="2" xr3:uid="{800576DB-47DF-477E-8225-B491142E013D}" name="Amount of Funding Requested" dataDxfId="14" dataCellStyle="Currency"/>
    <tableColumn id="3" xr3:uid="{70763A69-E50D-46A7-A70D-7627D930F310}" name="Amount of Funding Committed" dataDxfId="13" dataCellStyle="Currency"/>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3" Type="http://schemas.openxmlformats.org/officeDocument/2006/relationships/hyperlink" Target="https://www.bclaws.gov.bc.ca/civix/document/id/complete/statreg/392_2008" TargetMode="External"/><Relationship Id="rId2" Type="http://schemas.openxmlformats.org/officeDocument/2006/relationships/hyperlink" Target="https://www.ipcc.ch/report/ar4/wg1/" TargetMode="External"/><Relationship Id="rId1" Type="http://schemas.openxmlformats.org/officeDocument/2006/relationships/hyperlink" Target="https://www2.gov.bc.ca/gov/content?id=616BC0B3E8354AD3B500B279FE56B337" TargetMode="External"/><Relationship Id="rId4"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table" Target="../tables/table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8A4F4B-AB4B-4D09-9A68-237ACF8DA68D}">
  <sheetPr>
    <tabColor theme="1" tint="0.14999847407452621"/>
  </sheetPr>
  <dimension ref="A1:F50"/>
  <sheetViews>
    <sheetView zoomScaleNormal="100" workbookViewId="0">
      <selection activeCell="B39" sqref="B39:E39"/>
    </sheetView>
  </sheetViews>
  <sheetFormatPr defaultColWidth="8.88671875" defaultRowHeight="15.6" x14ac:dyDescent="0.35"/>
  <cols>
    <col min="1" max="1" width="8.6640625" style="431" customWidth="1"/>
    <col min="2" max="2" width="73.5546875" style="431" bestFit="1" customWidth="1"/>
    <col min="3" max="5" width="17.33203125" style="431" customWidth="1"/>
    <col min="6" max="16384" width="8.88671875" style="431"/>
  </cols>
  <sheetData>
    <row r="1" spans="1:6" ht="30" customHeight="1" x14ac:dyDescent="0.35">
      <c r="A1" s="429" t="s">
        <v>345</v>
      </c>
      <c r="B1" s="430"/>
      <c r="C1" s="430"/>
      <c r="D1" s="430"/>
      <c r="E1" s="430"/>
      <c r="F1" s="430"/>
    </row>
    <row r="2" spans="1:6" ht="14.55" customHeight="1" thickBot="1" x14ac:dyDescent="0.4"/>
    <row r="3" spans="1:6" ht="30" customHeight="1" x14ac:dyDescent="0.35">
      <c r="B3" s="742" t="s">
        <v>432</v>
      </c>
      <c r="C3" s="743"/>
      <c r="D3" s="744"/>
    </row>
    <row r="4" spans="1:6" ht="47.4" thickBot="1" x14ac:dyDescent="0.4">
      <c r="B4" s="432"/>
      <c r="C4" s="433" t="s">
        <v>427</v>
      </c>
      <c r="D4" s="434" t="s">
        <v>0</v>
      </c>
      <c r="E4" s="435"/>
    </row>
    <row r="5" spans="1:6" ht="29.55" customHeight="1" thickTop="1" x14ac:dyDescent="0.35">
      <c r="B5" s="436" t="s">
        <v>1</v>
      </c>
      <c r="C5" s="437">
        <f>'EP.2b-Project Budget'!$D$39</f>
        <v>0</v>
      </c>
      <c r="D5" s="438" t="e">
        <f>C5/$C$5</f>
        <v>#DIV/0!</v>
      </c>
    </row>
    <row r="6" spans="1:6" ht="29.55" customHeight="1" x14ac:dyDescent="0.35">
      <c r="B6" s="439" t="s">
        <v>433</v>
      </c>
      <c r="C6" s="440">
        <f>'EP.2b-Project Budget'!$D$41</f>
        <v>0</v>
      </c>
      <c r="D6" s="708" t="e">
        <f>C6/$C$5</f>
        <v>#DIV/0!</v>
      </c>
    </row>
    <row r="7" spans="1:6" ht="29.55" customHeight="1" x14ac:dyDescent="0.35">
      <c r="B7" s="441" t="s">
        <v>373</v>
      </c>
      <c r="C7" s="679">
        <f>D7*C5</f>
        <v>0</v>
      </c>
      <c r="D7" s="442">
        <v>0.25</v>
      </c>
    </row>
    <row r="8" spans="1:6" ht="29.55" customHeight="1" x14ac:dyDescent="0.35">
      <c r="B8" s="441" t="s">
        <v>426</v>
      </c>
      <c r="C8" s="691" cm="1">
        <f t="array" ref="C8">SUM(
_xlfn._xlws.FILTER(FundingSourcesTable[Amount of Funding Requested],
(FundingSourcesTable[Status of Funding]="Awaiting Decision"),0)
)</f>
        <v>0</v>
      </c>
      <c r="D8" s="708" t="e">
        <f>C8/$C$5</f>
        <v>#DIV/0!</v>
      </c>
    </row>
    <row r="9" spans="1:6" ht="29.55" customHeight="1" x14ac:dyDescent="0.35">
      <c r="B9" s="441" t="s">
        <v>425</v>
      </c>
      <c r="C9" s="679" cm="1">
        <f t="array" ref="C9">SUM(
_xlfn._xlws.FILTER(FundingSourcesTable[Amount of Funding Committed],
(FundingSourcesTable[Status of Funding]="Approved"),0)
)</f>
        <v>0</v>
      </c>
      <c r="D9" s="708" t="e">
        <f>C9/$C$5</f>
        <v>#DIV/0!</v>
      </c>
    </row>
    <row r="10" spans="1:6" ht="29.55" customHeight="1" thickBot="1" x14ac:dyDescent="0.4">
      <c r="B10" s="443" t="s">
        <v>380</v>
      </c>
      <c r="C10" s="444">
        <f>C5-C6-C9</f>
        <v>0</v>
      </c>
      <c r="D10" s="709" t="e">
        <f>C10/$C$5</f>
        <v>#DIV/0!</v>
      </c>
    </row>
    <row r="11" spans="1:6" ht="16.2" thickBot="1" x14ac:dyDescent="0.4"/>
    <row r="12" spans="1:6" ht="30" customHeight="1" thickBot="1" x14ac:dyDescent="0.4">
      <c r="B12" s="745" t="s">
        <v>434</v>
      </c>
      <c r="C12" s="746"/>
      <c r="D12" s="746"/>
      <c r="E12" s="747"/>
    </row>
    <row r="13" spans="1:6" x14ac:dyDescent="0.35">
      <c r="B13" s="748" t="s">
        <v>302</v>
      </c>
      <c r="C13" s="749"/>
      <c r="D13" s="749"/>
      <c r="E13" s="750"/>
    </row>
    <row r="14" spans="1:6" ht="16.2" thickBot="1" x14ac:dyDescent="0.4">
      <c r="B14" s="432"/>
      <c r="C14" s="433" t="s">
        <v>183</v>
      </c>
      <c r="D14" s="433" t="s">
        <v>186</v>
      </c>
      <c r="E14" s="434" t="s">
        <v>17</v>
      </c>
    </row>
    <row r="15" spans="1:6" ht="16.2" thickTop="1" x14ac:dyDescent="0.35">
      <c r="B15" s="445" t="s">
        <v>303</v>
      </c>
      <c r="C15" s="446">
        <f>'EP.1d-GHG Summary'!T27</f>
        <v>0</v>
      </c>
      <c r="D15" s="446">
        <f>'EP.1d-GHG Summary'!T28</f>
        <v>0</v>
      </c>
      <c r="E15" s="447">
        <f>'EP.1d-GHG Summary'!T29</f>
        <v>0</v>
      </c>
    </row>
    <row r="16" spans="1:6" x14ac:dyDescent="0.35">
      <c r="B16" s="448" t="s">
        <v>304</v>
      </c>
      <c r="C16" s="449">
        <f>'EP.1d-GHG Summary'!T30</f>
        <v>0</v>
      </c>
      <c r="D16" s="449">
        <f>'EP.1d-GHG Summary'!T31</f>
        <v>0</v>
      </c>
      <c r="E16" s="450">
        <f>'EP.1d-GHG Summary'!T32</f>
        <v>0</v>
      </c>
    </row>
    <row r="17" spans="2:5" ht="16.2" thickBot="1" x14ac:dyDescent="0.4">
      <c r="B17" s="451" t="s">
        <v>305</v>
      </c>
      <c r="C17" s="452">
        <f>C15-C16</f>
        <v>0</v>
      </c>
      <c r="D17" s="452">
        <f>D15-D16</f>
        <v>0</v>
      </c>
      <c r="E17" s="453">
        <f>'EP.1d-GHG Summary'!T33</f>
        <v>0</v>
      </c>
    </row>
    <row r="18" spans="2:5" ht="14.55" customHeight="1" x14ac:dyDescent="0.35">
      <c r="B18" s="454"/>
      <c r="C18" s="455"/>
      <c r="D18" s="455"/>
      <c r="E18" s="455"/>
    </row>
    <row r="19" spans="2:5" ht="14.55" customHeight="1" x14ac:dyDescent="0.35">
      <c r="B19" s="454"/>
      <c r="C19" s="455"/>
      <c r="D19" s="455"/>
      <c r="E19" s="455"/>
    </row>
    <row r="20" spans="2:5" ht="14.55" customHeight="1" x14ac:dyDescent="0.35">
      <c r="B20" s="454"/>
      <c r="C20" s="455"/>
      <c r="D20" s="455"/>
      <c r="E20" s="455"/>
    </row>
    <row r="21" spans="2:5" ht="14.55" customHeight="1" x14ac:dyDescent="0.35">
      <c r="B21" s="454"/>
      <c r="C21" s="455"/>
      <c r="D21" s="455"/>
      <c r="E21" s="455"/>
    </row>
    <row r="22" spans="2:5" ht="14.55" customHeight="1" x14ac:dyDescent="0.35">
      <c r="B22" s="454"/>
      <c r="C22" s="455"/>
      <c r="D22" s="455"/>
      <c r="E22" s="455"/>
    </row>
    <row r="23" spans="2:5" ht="14.55" customHeight="1" x14ac:dyDescent="0.35">
      <c r="B23" s="454"/>
      <c r="C23" s="455"/>
      <c r="D23" s="455"/>
      <c r="E23" s="455"/>
    </row>
    <row r="24" spans="2:5" ht="14.55" customHeight="1" x14ac:dyDescent="0.35">
      <c r="B24" s="454"/>
      <c r="C24" s="455"/>
      <c r="D24" s="455"/>
      <c r="E24" s="455"/>
    </row>
    <row r="25" spans="2:5" ht="14.55" customHeight="1" x14ac:dyDescent="0.35">
      <c r="B25" s="454"/>
      <c r="C25" s="455"/>
      <c r="D25" s="455"/>
      <c r="E25" s="455"/>
    </row>
    <row r="26" spans="2:5" ht="14.55" customHeight="1" x14ac:dyDescent="0.35">
      <c r="B26" s="454"/>
      <c r="C26" s="455"/>
      <c r="D26" s="455"/>
      <c r="E26" s="455"/>
    </row>
    <row r="27" spans="2:5" ht="14.55" customHeight="1" x14ac:dyDescent="0.35">
      <c r="B27" s="454"/>
      <c r="C27" s="455"/>
      <c r="D27" s="455"/>
      <c r="E27" s="455"/>
    </row>
    <row r="28" spans="2:5" ht="14.55" customHeight="1" x14ac:dyDescent="0.35">
      <c r="B28" s="454"/>
      <c r="C28" s="455"/>
      <c r="D28" s="455"/>
      <c r="E28" s="455"/>
    </row>
    <row r="29" spans="2:5" ht="14.55" customHeight="1" x14ac:dyDescent="0.35">
      <c r="B29" s="454"/>
      <c r="C29" s="455"/>
      <c r="D29" s="455"/>
      <c r="E29" s="455"/>
    </row>
    <row r="30" spans="2:5" ht="14.55" customHeight="1" x14ac:dyDescent="0.35">
      <c r="B30" s="454"/>
      <c r="C30" s="455"/>
      <c r="D30" s="455"/>
      <c r="E30" s="455"/>
    </row>
    <row r="31" spans="2:5" ht="14.55" customHeight="1" x14ac:dyDescent="0.35">
      <c r="B31" s="454"/>
      <c r="C31" s="455"/>
      <c r="D31" s="455"/>
      <c r="E31" s="455"/>
    </row>
    <row r="32" spans="2:5" ht="14.55" customHeight="1" x14ac:dyDescent="0.35">
      <c r="B32" s="454"/>
      <c r="C32" s="455"/>
      <c r="D32" s="455"/>
      <c r="E32" s="455"/>
    </row>
    <row r="33" spans="2:5" ht="14.55" customHeight="1" thickBot="1" x14ac:dyDescent="0.4">
      <c r="B33" s="454"/>
      <c r="C33" s="455"/>
      <c r="D33" s="455"/>
      <c r="E33" s="455"/>
    </row>
    <row r="34" spans="2:5" ht="30" customHeight="1" thickBot="1" x14ac:dyDescent="0.4">
      <c r="B34" s="737" t="s">
        <v>435</v>
      </c>
      <c r="C34" s="738"/>
      <c r="D34" s="738"/>
      <c r="E34" s="739"/>
    </row>
    <row r="35" spans="2:5" x14ac:dyDescent="0.35">
      <c r="B35" s="456" t="s">
        <v>306</v>
      </c>
      <c r="C35" s="457" t="e">
        <f>'EP.1d-GHG Summary'!C42</f>
        <v>#DIV/0!</v>
      </c>
      <c r="D35" s="751" t="str">
        <f>'EP.1d-GHG Summary'!D42</f>
        <v>tonnes CO₂e/[insert unit]</v>
      </c>
      <c r="E35" s="752"/>
    </row>
    <row r="36" spans="2:5" x14ac:dyDescent="0.35">
      <c r="B36" s="458" t="s">
        <v>307</v>
      </c>
      <c r="C36" s="459" t="e">
        <f>'EP.1d-GHG Summary'!C45</f>
        <v>#DIV/0!</v>
      </c>
      <c r="D36" s="753" t="str">
        <f>'EP.1d-GHG Summary'!D45</f>
        <v>tonnes CO₂e/[insert unit]</v>
      </c>
      <c r="E36" s="754"/>
    </row>
    <row r="37" spans="2:5" ht="16.2" thickBot="1" x14ac:dyDescent="0.4">
      <c r="B37" s="460" t="s">
        <v>308</v>
      </c>
      <c r="C37" s="461" t="e">
        <f>1-(C36/C35)</f>
        <v>#DIV/0!</v>
      </c>
      <c r="D37" s="755" t="s">
        <v>309</v>
      </c>
      <c r="E37" s="756"/>
    </row>
    <row r="38" spans="2:5" ht="14.55" customHeight="1" thickBot="1" x14ac:dyDescent="0.4"/>
    <row r="39" spans="2:5" ht="30" customHeight="1" thickBot="1" x14ac:dyDescent="0.4">
      <c r="B39" s="737" t="s">
        <v>436</v>
      </c>
      <c r="C39" s="738"/>
      <c r="D39" s="738"/>
      <c r="E39" s="739"/>
    </row>
    <row r="40" spans="2:5" ht="31.05" customHeight="1" x14ac:dyDescent="0.35">
      <c r="B40" s="740" t="s">
        <v>408</v>
      </c>
      <c r="C40" s="741"/>
      <c r="D40" s="462" t="e">
        <f>C6/E17</f>
        <v>#DIV/0!</v>
      </c>
      <c r="E40" s="463" t="s">
        <v>311</v>
      </c>
    </row>
    <row r="41" spans="2:5" ht="31.5" customHeight="1" x14ac:dyDescent="0.35">
      <c r="B41" s="740" t="s">
        <v>409</v>
      </c>
      <c r="C41" s="741"/>
      <c r="D41" s="464" t="e">
        <f>C5/E17</f>
        <v>#DIV/0!</v>
      </c>
      <c r="E41" s="465" t="s">
        <v>311</v>
      </c>
    </row>
    <row r="42" spans="2:5" ht="14.55" customHeight="1" x14ac:dyDescent="0.35">
      <c r="B42" s="466"/>
      <c r="C42" s="467"/>
      <c r="D42" s="468"/>
      <c r="E42" s="469"/>
    </row>
    <row r="43" spans="2:5" ht="31.2" x14ac:dyDescent="0.35">
      <c r="B43" s="470"/>
      <c r="C43" s="471" t="s">
        <v>314</v>
      </c>
      <c r="D43" s="673" t="s">
        <v>315</v>
      </c>
      <c r="E43" s="472" t="s">
        <v>317</v>
      </c>
    </row>
    <row r="44" spans="2:5" ht="16.2" thickBot="1" x14ac:dyDescent="0.4">
      <c r="B44" s="473"/>
      <c r="C44" s="474" t="s">
        <v>310</v>
      </c>
      <c r="D44" s="474" t="s">
        <v>316</v>
      </c>
      <c r="E44" s="475"/>
    </row>
    <row r="45" spans="2:5" ht="16.2" thickTop="1" x14ac:dyDescent="0.35">
      <c r="B45" s="476" t="s">
        <v>312</v>
      </c>
      <c r="C45" s="477" t="str">
        <f>'EP.2c-Payback'!C31</f>
        <v xml:space="preserve"> </v>
      </c>
      <c r="D45" s="478">
        <f>'EP.2c-Payback'!G32</f>
        <v>0</v>
      </c>
      <c r="E45" s="479" t="e">
        <f>'EP.2c-Payback'!K31</f>
        <v>#NUM!</v>
      </c>
    </row>
    <row r="46" spans="2:5" ht="16.2" thickBot="1" x14ac:dyDescent="0.4">
      <c r="B46" s="480" t="s">
        <v>313</v>
      </c>
      <c r="C46" s="481" t="str">
        <f>'EP.2c-Payback'!C42</f>
        <v xml:space="preserve"> </v>
      </c>
      <c r="D46" s="482">
        <f>'EP.2c-Payback'!G43</f>
        <v>0</v>
      </c>
      <c r="E46" s="483" t="e">
        <f>'EP.2c-Payback'!K42</f>
        <v>#NUM!</v>
      </c>
    </row>
    <row r="49" spans="2:2" x14ac:dyDescent="0.35">
      <c r="B49" s="484"/>
    </row>
    <row r="50" spans="2:2" x14ac:dyDescent="0.35">
      <c r="B50" s="485"/>
    </row>
  </sheetData>
  <mergeCells count="10">
    <mergeCell ref="B39:E39"/>
    <mergeCell ref="B40:C40"/>
    <mergeCell ref="B41:C41"/>
    <mergeCell ref="B3:D3"/>
    <mergeCell ref="B12:E12"/>
    <mergeCell ref="B13:E13"/>
    <mergeCell ref="D35:E35"/>
    <mergeCell ref="D36:E36"/>
    <mergeCell ref="B34:E34"/>
    <mergeCell ref="D37:E37"/>
  </mergeCells>
  <conditionalFormatting sqref="C17:E17">
    <cfRule type="expression" dxfId="12" priority="2">
      <formula>C17&lt;0</formula>
    </cfRule>
    <cfRule type="expression" dxfId="11" priority="3">
      <formula>C17&gt;0</formula>
    </cfRule>
  </conditionalFormatting>
  <conditionalFormatting sqref="D10">
    <cfRule type="cellIs" dxfId="10" priority="1" operator="lessThan">
      <formula>0.25</formula>
    </cfRule>
  </conditionalFormatting>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AEE3A0-8442-4350-AF80-BEF7763E066C}">
  <sheetPr>
    <tabColor theme="5" tint="-0.249977111117893"/>
  </sheetPr>
  <dimension ref="A1:T35"/>
  <sheetViews>
    <sheetView zoomScaleNormal="100" workbookViewId="0"/>
  </sheetViews>
  <sheetFormatPr defaultRowHeight="14.4" x14ac:dyDescent="0.3"/>
  <cols>
    <col min="1" max="1" width="3.77734375" customWidth="1"/>
    <col min="4" max="4" width="15.21875" customWidth="1"/>
    <col min="5" max="9" width="11.77734375" customWidth="1"/>
    <col min="10" max="10" width="2.77734375" customWidth="1"/>
    <col min="11" max="11" width="15.77734375" customWidth="1"/>
    <col min="12" max="12" width="2.77734375" customWidth="1"/>
    <col min="14" max="14" width="11.21875" customWidth="1"/>
    <col min="15" max="15" width="47.77734375" customWidth="1"/>
    <col min="16" max="16" width="2.77734375" customWidth="1"/>
    <col min="17" max="17" width="9.77734375" customWidth="1"/>
    <col min="18" max="18" width="4" customWidth="1"/>
    <col min="19" max="19" width="12.44140625" customWidth="1"/>
    <col min="20" max="20" width="75.5546875" customWidth="1"/>
  </cols>
  <sheetData>
    <row r="1" spans="1:20" ht="30" customHeight="1" x14ac:dyDescent="0.3">
      <c r="A1" s="503" t="s">
        <v>395</v>
      </c>
      <c r="B1" s="427"/>
      <c r="C1" s="427"/>
      <c r="D1" s="427"/>
      <c r="E1" s="427"/>
      <c r="F1" s="427"/>
      <c r="G1" s="427"/>
      <c r="H1" s="427"/>
      <c r="I1" s="427"/>
      <c r="J1" s="427"/>
      <c r="K1" s="427"/>
      <c r="L1" s="427"/>
      <c r="M1" s="427"/>
      <c r="N1" s="427"/>
      <c r="O1" s="427"/>
      <c r="P1" s="427"/>
      <c r="Q1" s="427"/>
      <c r="R1" s="427"/>
      <c r="S1" s="427"/>
      <c r="T1" s="427"/>
    </row>
    <row r="2" spans="1:20" ht="15.6" x14ac:dyDescent="0.3">
      <c r="A2" s="2" t="s">
        <v>2</v>
      </c>
    </row>
    <row r="3" spans="1:20" x14ac:dyDescent="0.3">
      <c r="A3" s="46">
        <v>1</v>
      </c>
      <c r="B3" s="46" t="s">
        <v>370</v>
      </c>
    </row>
    <row r="4" spans="1:20" ht="15" thickBot="1" x14ac:dyDescent="0.35"/>
    <row r="5" spans="1:20" ht="15" thickBot="1" x14ac:dyDescent="0.35">
      <c r="B5" s="873" t="s">
        <v>121</v>
      </c>
      <c r="C5" s="874"/>
      <c r="D5" s="871" t="s">
        <v>122</v>
      </c>
      <c r="E5" s="871"/>
      <c r="F5" s="871"/>
      <c r="G5" s="871"/>
      <c r="H5" s="871"/>
      <c r="I5" s="871"/>
      <c r="J5" s="871"/>
      <c r="K5" s="871"/>
      <c r="L5" s="871"/>
      <c r="M5" s="871"/>
      <c r="N5" s="871"/>
      <c r="O5" s="872"/>
    </row>
    <row r="6" spans="1:20" ht="15" thickTop="1" x14ac:dyDescent="0.3">
      <c r="B6" s="875" t="s">
        <v>123</v>
      </c>
      <c r="C6" s="876"/>
      <c r="D6" s="867" t="s">
        <v>124</v>
      </c>
      <c r="E6" s="867"/>
      <c r="F6" s="867"/>
      <c r="G6" s="867"/>
      <c r="H6" s="867"/>
      <c r="I6" s="867"/>
      <c r="J6" s="867"/>
      <c r="K6" s="867"/>
      <c r="L6" s="867"/>
      <c r="M6" s="867"/>
      <c r="N6" s="867"/>
      <c r="O6" s="868"/>
    </row>
    <row r="7" spans="1:20" ht="46.2" customHeight="1" x14ac:dyDescent="0.3">
      <c r="B7" s="865" t="s">
        <v>125</v>
      </c>
      <c r="C7" s="866"/>
      <c r="D7" s="869" t="s">
        <v>126</v>
      </c>
      <c r="E7" s="869"/>
      <c r="F7" s="869"/>
      <c r="G7" s="869"/>
      <c r="H7" s="869"/>
      <c r="I7" s="869"/>
      <c r="J7" s="869"/>
      <c r="K7" s="869"/>
      <c r="L7" s="869"/>
      <c r="M7" s="869"/>
      <c r="N7" s="869"/>
      <c r="O7" s="870"/>
    </row>
    <row r="8" spans="1:20" ht="29.55" customHeight="1" x14ac:dyDescent="0.3">
      <c r="B8" s="865" t="s">
        <v>127</v>
      </c>
      <c r="C8" s="866"/>
      <c r="D8" s="869" t="s">
        <v>128</v>
      </c>
      <c r="E8" s="869"/>
      <c r="F8" s="869"/>
      <c r="G8" s="869"/>
      <c r="H8" s="869"/>
      <c r="I8" s="869"/>
      <c r="J8" s="869"/>
      <c r="K8" s="869"/>
      <c r="L8" s="869"/>
      <c r="M8" s="869"/>
      <c r="N8" s="869"/>
      <c r="O8" s="870"/>
    </row>
    <row r="9" spans="1:20" ht="29.55" customHeight="1" x14ac:dyDescent="0.3">
      <c r="B9" s="865" t="s">
        <v>129</v>
      </c>
      <c r="C9" s="866"/>
      <c r="D9" s="869" t="s">
        <v>130</v>
      </c>
      <c r="E9" s="869"/>
      <c r="F9" s="869"/>
      <c r="G9" s="869"/>
      <c r="H9" s="869"/>
      <c r="I9" s="869"/>
      <c r="J9" s="869"/>
      <c r="K9" s="869"/>
      <c r="L9" s="869"/>
      <c r="M9" s="869"/>
      <c r="N9" s="869"/>
      <c r="O9" s="870"/>
    </row>
    <row r="10" spans="1:20" ht="29.55" customHeight="1" thickBot="1" x14ac:dyDescent="0.35">
      <c r="B10" s="842" t="s">
        <v>120</v>
      </c>
      <c r="C10" s="843"/>
      <c r="D10" s="840" t="s">
        <v>131</v>
      </c>
      <c r="E10" s="840"/>
      <c r="F10" s="840"/>
      <c r="G10" s="840"/>
      <c r="H10" s="840"/>
      <c r="I10" s="840"/>
      <c r="J10" s="840"/>
      <c r="K10" s="840"/>
      <c r="L10" s="840"/>
      <c r="M10" s="840"/>
      <c r="N10" s="840"/>
      <c r="O10" s="841"/>
    </row>
    <row r="12" spans="1:20" ht="15" thickBot="1" x14ac:dyDescent="0.35"/>
    <row r="13" spans="1:20" x14ac:dyDescent="0.3">
      <c r="B13" s="847" t="s">
        <v>132</v>
      </c>
      <c r="C13" s="848"/>
      <c r="D13" s="849"/>
      <c r="E13" s="856" t="s">
        <v>133</v>
      </c>
      <c r="F13" s="857"/>
      <c r="G13" s="857"/>
      <c r="H13" s="857"/>
      <c r="I13" s="858"/>
    </row>
    <row r="14" spans="1:20" ht="15" thickBot="1" x14ac:dyDescent="0.35">
      <c r="B14" s="850"/>
      <c r="C14" s="851"/>
      <c r="D14" s="852"/>
      <c r="E14" s="146">
        <v>1</v>
      </c>
      <c r="F14" s="147">
        <v>2</v>
      </c>
      <c r="G14" s="148">
        <v>3</v>
      </c>
      <c r="H14" s="149">
        <v>4</v>
      </c>
      <c r="I14" s="150">
        <v>5</v>
      </c>
    </row>
    <row r="15" spans="1:20" ht="15" thickBot="1" x14ac:dyDescent="0.35">
      <c r="B15" s="853"/>
      <c r="C15" s="854"/>
      <c r="D15" s="855"/>
      <c r="E15" s="151" t="s">
        <v>134</v>
      </c>
      <c r="F15" s="151" t="s">
        <v>135</v>
      </c>
      <c r="G15" s="151" t="s">
        <v>136</v>
      </c>
      <c r="H15" s="151" t="s">
        <v>137</v>
      </c>
      <c r="I15" s="152" t="s">
        <v>138</v>
      </c>
      <c r="K15" s="153" t="s">
        <v>139</v>
      </c>
      <c r="M15" s="154" t="s">
        <v>140</v>
      </c>
      <c r="N15" s="155"/>
      <c r="O15" s="156" t="s">
        <v>141</v>
      </c>
      <c r="Q15" s="502" t="s">
        <v>92</v>
      </c>
      <c r="R15" s="501" t="s">
        <v>142</v>
      </c>
      <c r="S15" s="501"/>
      <c r="T15" s="500" t="s">
        <v>143</v>
      </c>
    </row>
    <row r="16" spans="1:20" ht="29.4" thickTop="1" x14ac:dyDescent="0.3">
      <c r="B16" s="859" t="s">
        <v>144</v>
      </c>
      <c r="C16" s="157">
        <v>5</v>
      </c>
      <c r="D16" s="158" t="s">
        <v>145</v>
      </c>
      <c r="E16" s="159">
        <f t="shared" ref="E16:I20" si="0">$C16*E$14</f>
        <v>5</v>
      </c>
      <c r="F16" s="160">
        <f t="shared" si="0"/>
        <v>10</v>
      </c>
      <c r="G16" s="161">
        <f t="shared" si="0"/>
        <v>15</v>
      </c>
      <c r="H16" s="161">
        <f t="shared" si="0"/>
        <v>20</v>
      </c>
      <c r="I16" s="162">
        <f t="shared" si="0"/>
        <v>25</v>
      </c>
      <c r="K16" s="163" t="s">
        <v>410</v>
      </c>
      <c r="M16" s="164">
        <v>5</v>
      </c>
      <c r="N16" s="165" t="s">
        <v>145</v>
      </c>
      <c r="O16" s="166" t="s">
        <v>146</v>
      </c>
      <c r="Q16" s="862" t="s">
        <v>123</v>
      </c>
      <c r="R16" s="499">
        <v>5</v>
      </c>
      <c r="S16" s="498" t="s">
        <v>138</v>
      </c>
      <c r="T16" s="497" t="s">
        <v>147</v>
      </c>
    </row>
    <row r="17" spans="2:20" ht="28.8" x14ac:dyDescent="0.3">
      <c r="B17" s="860"/>
      <c r="C17" s="149">
        <v>4</v>
      </c>
      <c r="D17" s="158" t="s">
        <v>148</v>
      </c>
      <c r="E17" s="167">
        <f t="shared" si="0"/>
        <v>4</v>
      </c>
      <c r="F17" s="168">
        <f t="shared" si="0"/>
        <v>8</v>
      </c>
      <c r="G17" s="169">
        <f t="shared" si="0"/>
        <v>12</v>
      </c>
      <c r="H17" s="170">
        <f t="shared" si="0"/>
        <v>16</v>
      </c>
      <c r="I17" s="171">
        <f t="shared" si="0"/>
        <v>20</v>
      </c>
      <c r="K17" s="172" t="s">
        <v>149</v>
      </c>
      <c r="M17" s="173">
        <v>4</v>
      </c>
      <c r="N17" s="165" t="s">
        <v>148</v>
      </c>
      <c r="O17" s="166" t="s">
        <v>150</v>
      </c>
      <c r="Q17" s="863"/>
      <c r="R17" s="496">
        <v>4</v>
      </c>
      <c r="S17" s="495" t="s">
        <v>137</v>
      </c>
      <c r="T17" s="494" t="s">
        <v>151</v>
      </c>
    </row>
    <row r="18" spans="2:20" ht="28.8" x14ac:dyDescent="0.3">
      <c r="B18" s="860"/>
      <c r="C18" s="148">
        <v>3</v>
      </c>
      <c r="D18" s="158" t="s">
        <v>152</v>
      </c>
      <c r="E18" s="167">
        <f t="shared" si="0"/>
        <v>3</v>
      </c>
      <c r="F18" s="168">
        <f t="shared" si="0"/>
        <v>6</v>
      </c>
      <c r="G18" s="168">
        <f t="shared" si="0"/>
        <v>9</v>
      </c>
      <c r="H18" s="169">
        <f t="shared" si="0"/>
        <v>12</v>
      </c>
      <c r="I18" s="171">
        <f t="shared" si="0"/>
        <v>15</v>
      </c>
      <c r="K18" s="174" t="s">
        <v>153</v>
      </c>
      <c r="M18" s="175">
        <v>3</v>
      </c>
      <c r="N18" s="165" t="s">
        <v>152</v>
      </c>
      <c r="O18" s="166" t="s">
        <v>154</v>
      </c>
      <c r="Q18" s="863"/>
      <c r="R18" s="493">
        <v>3</v>
      </c>
      <c r="S18" s="495" t="s">
        <v>136</v>
      </c>
      <c r="T18" s="494" t="s">
        <v>155</v>
      </c>
    </row>
    <row r="19" spans="2:20" ht="28.8" x14ac:dyDescent="0.3">
      <c r="B19" s="860"/>
      <c r="C19" s="147">
        <v>2</v>
      </c>
      <c r="D19" s="158" t="s">
        <v>156</v>
      </c>
      <c r="E19" s="176">
        <f t="shared" si="0"/>
        <v>2</v>
      </c>
      <c r="F19" s="177">
        <f t="shared" si="0"/>
        <v>4</v>
      </c>
      <c r="G19" s="168">
        <f t="shared" si="0"/>
        <v>6</v>
      </c>
      <c r="H19" s="168">
        <f t="shared" si="0"/>
        <v>8</v>
      </c>
      <c r="I19" s="178">
        <f t="shared" si="0"/>
        <v>10</v>
      </c>
      <c r="K19" s="179" t="s">
        <v>157</v>
      </c>
      <c r="M19" s="180">
        <v>2</v>
      </c>
      <c r="N19" s="165" t="s">
        <v>156</v>
      </c>
      <c r="O19" s="166" t="s">
        <v>158</v>
      </c>
      <c r="Q19" s="863"/>
      <c r="R19" s="492">
        <v>2</v>
      </c>
      <c r="S19" s="495" t="s">
        <v>135</v>
      </c>
      <c r="T19" s="494" t="s">
        <v>159</v>
      </c>
    </row>
    <row r="20" spans="2:20" ht="29.4" thickBot="1" x14ac:dyDescent="0.35">
      <c r="B20" s="861"/>
      <c r="C20" s="181">
        <v>1</v>
      </c>
      <c r="D20" s="182" t="s">
        <v>160</v>
      </c>
      <c r="E20" s="183">
        <f t="shared" si="0"/>
        <v>1</v>
      </c>
      <c r="F20" s="184">
        <f t="shared" si="0"/>
        <v>2</v>
      </c>
      <c r="G20" s="185">
        <f t="shared" si="0"/>
        <v>3</v>
      </c>
      <c r="H20" s="185">
        <f t="shared" si="0"/>
        <v>4</v>
      </c>
      <c r="I20" s="186">
        <f t="shared" si="0"/>
        <v>5</v>
      </c>
      <c r="K20" s="187" t="s">
        <v>161</v>
      </c>
      <c r="M20" s="188">
        <v>1</v>
      </c>
      <c r="N20" s="189" t="s">
        <v>160</v>
      </c>
      <c r="O20" s="190" t="s">
        <v>162</v>
      </c>
      <c r="Q20" s="864"/>
      <c r="R20" s="491">
        <v>1</v>
      </c>
      <c r="S20" s="490" t="s">
        <v>134</v>
      </c>
      <c r="T20" s="489" t="s">
        <v>163</v>
      </c>
    </row>
    <row r="21" spans="2:20" ht="28.95" customHeight="1" x14ac:dyDescent="0.3">
      <c r="Q21" s="862" t="s">
        <v>125</v>
      </c>
      <c r="R21" s="499">
        <v>5</v>
      </c>
      <c r="S21" s="488" t="s">
        <v>138</v>
      </c>
      <c r="T21" s="487" t="s">
        <v>164</v>
      </c>
    </row>
    <row r="22" spans="2:20" ht="28.8" x14ac:dyDescent="0.3">
      <c r="Q22" s="863"/>
      <c r="R22" s="496">
        <v>4</v>
      </c>
      <c r="S22" s="495" t="s">
        <v>137</v>
      </c>
      <c r="T22" s="487" t="s">
        <v>165</v>
      </c>
    </row>
    <row r="23" spans="2:20" ht="28.8" x14ac:dyDescent="0.3">
      <c r="Q23" s="863"/>
      <c r="R23" s="493">
        <v>3</v>
      </c>
      <c r="S23" s="495" t="s">
        <v>136</v>
      </c>
      <c r="T23" s="494" t="s">
        <v>166</v>
      </c>
    </row>
    <row r="24" spans="2:20" ht="28.8" x14ac:dyDescent="0.3">
      <c r="Q24" s="863"/>
      <c r="R24" s="492">
        <v>2</v>
      </c>
      <c r="S24" s="495" t="s">
        <v>135</v>
      </c>
      <c r="T24" s="494" t="s">
        <v>167</v>
      </c>
    </row>
    <row r="25" spans="2:20" ht="29.4" thickBot="1" x14ac:dyDescent="0.35">
      <c r="Q25" s="864"/>
      <c r="R25" s="491">
        <v>1</v>
      </c>
      <c r="S25" s="490" t="s">
        <v>134</v>
      </c>
      <c r="T25" s="494" t="s">
        <v>168</v>
      </c>
    </row>
    <row r="26" spans="2:20" ht="28.8" x14ac:dyDescent="0.3">
      <c r="Q26" s="862" t="s">
        <v>127</v>
      </c>
      <c r="R26" s="499">
        <v>5</v>
      </c>
      <c r="S26" s="488" t="s">
        <v>138</v>
      </c>
      <c r="T26" s="486" t="s">
        <v>169</v>
      </c>
    </row>
    <row r="27" spans="2:20" ht="28.8" x14ac:dyDescent="0.3">
      <c r="Q27" s="863"/>
      <c r="R27" s="496">
        <v>4</v>
      </c>
      <c r="S27" s="495" t="s">
        <v>137</v>
      </c>
      <c r="T27" s="494" t="s">
        <v>170</v>
      </c>
    </row>
    <row r="28" spans="2:20" ht="28.8" x14ac:dyDescent="0.3">
      <c r="Q28" s="863"/>
      <c r="R28" s="493">
        <v>3</v>
      </c>
      <c r="S28" s="495" t="s">
        <v>136</v>
      </c>
      <c r="T28" s="494" t="s">
        <v>171</v>
      </c>
    </row>
    <row r="29" spans="2:20" ht="28.8" x14ac:dyDescent="0.3">
      <c r="Q29" s="863"/>
      <c r="R29" s="492">
        <v>2</v>
      </c>
      <c r="S29" s="495" t="s">
        <v>135</v>
      </c>
      <c r="T29" s="494" t="s">
        <v>172</v>
      </c>
    </row>
    <row r="30" spans="2:20" ht="29.4" thickBot="1" x14ac:dyDescent="0.35">
      <c r="Q30" s="864"/>
      <c r="R30" s="491">
        <v>1</v>
      </c>
      <c r="S30" s="490" t="s">
        <v>134</v>
      </c>
      <c r="T30" s="489" t="s">
        <v>173</v>
      </c>
    </row>
    <row r="31" spans="2:20" ht="14.55" customHeight="1" x14ac:dyDescent="0.3">
      <c r="Q31" s="844" t="s">
        <v>129</v>
      </c>
      <c r="R31" s="499">
        <v>5</v>
      </c>
      <c r="S31" s="488" t="s">
        <v>138</v>
      </c>
      <c r="T31" s="486" t="s">
        <v>174</v>
      </c>
    </row>
    <row r="32" spans="2:20" ht="28.8" x14ac:dyDescent="0.3">
      <c r="Q32" s="845"/>
      <c r="R32" s="496">
        <v>4</v>
      </c>
      <c r="S32" s="495" t="s">
        <v>137</v>
      </c>
      <c r="T32" s="494" t="s">
        <v>175</v>
      </c>
    </row>
    <row r="33" spans="17:20" x14ac:dyDescent="0.3">
      <c r="Q33" s="845"/>
      <c r="R33" s="493">
        <v>3</v>
      </c>
      <c r="S33" s="495" t="s">
        <v>136</v>
      </c>
      <c r="T33" s="494" t="s">
        <v>176</v>
      </c>
    </row>
    <row r="34" spans="17:20" x14ac:dyDescent="0.3">
      <c r="Q34" s="845"/>
      <c r="R34" s="492">
        <v>2</v>
      </c>
      <c r="S34" s="495" t="s">
        <v>135</v>
      </c>
      <c r="T34" s="494" t="s">
        <v>177</v>
      </c>
    </row>
    <row r="35" spans="17:20" ht="15" thickBot="1" x14ac:dyDescent="0.35">
      <c r="Q35" s="846"/>
      <c r="R35" s="491">
        <v>1</v>
      </c>
      <c r="S35" s="490" t="s">
        <v>134</v>
      </c>
      <c r="T35" s="489" t="s">
        <v>178</v>
      </c>
    </row>
  </sheetData>
  <mergeCells count="19">
    <mergeCell ref="D5:O5"/>
    <mergeCell ref="B5:C5"/>
    <mergeCell ref="B6:C6"/>
    <mergeCell ref="B7:C7"/>
    <mergeCell ref="B8:C8"/>
    <mergeCell ref="B9:C9"/>
    <mergeCell ref="D6:O6"/>
    <mergeCell ref="D7:O7"/>
    <mergeCell ref="D8:O8"/>
    <mergeCell ref="D9:O9"/>
    <mergeCell ref="D10:O10"/>
    <mergeCell ref="B10:C10"/>
    <mergeCell ref="Q31:Q35"/>
    <mergeCell ref="B13:D15"/>
    <mergeCell ref="E13:I13"/>
    <mergeCell ref="B16:B20"/>
    <mergeCell ref="Q16:Q20"/>
    <mergeCell ref="Q21:Q25"/>
    <mergeCell ref="Q26:Q30"/>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A57F97-2B69-431C-9C8A-892353BC8A21}">
  <sheetPr>
    <tabColor rgb="FF7030A0"/>
    <pageSetUpPr fitToPage="1"/>
  </sheetPr>
  <dimension ref="A1:J84"/>
  <sheetViews>
    <sheetView topLeftCell="A13" workbookViewId="0">
      <selection activeCell="F23" sqref="F23"/>
    </sheetView>
  </sheetViews>
  <sheetFormatPr defaultColWidth="8.77734375" defaultRowHeight="14.4" zeroHeight="1" x14ac:dyDescent="0.3"/>
  <cols>
    <col min="1" max="1" width="3.88671875" style="54" customWidth="1"/>
    <col min="2" max="2" width="53.6640625" style="54" customWidth="1"/>
    <col min="3" max="3" width="22.88671875" style="54" customWidth="1"/>
    <col min="4" max="5" width="13.21875" style="54" customWidth="1"/>
    <col min="6" max="6" width="14.21875" style="54" bestFit="1" customWidth="1"/>
    <col min="7" max="7" width="13.77734375" style="54" bestFit="1" customWidth="1"/>
    <col min="8" max="8" width="36.5546875" style="54" customWidth="1"/>
    <col min="9" max="16384" width="8.77734375" style="54"/>
  </cols>
  <sheetData>
    <row r="1" spans="1:10" s="53" customFormat="1" ht="30" customHeight="1" x14ac:dyDescent="0.3">
      <c r="A1" s="704" t="s">
        <v>394</v>
      </c>
      <c r="B1" s="704"/>
      <c r="C1" s="705"/>
      <c r="D1" s="705"/>
      <c r="E1" s="705"/>
      <c r="F1" s="705"/>
      <c r="G1" s="705"/>
      <c r="H1" s="705"/>
    </row>
    <row r="2" spans="1:10" ht="15.6" x14ac:dyDescent="0.3">
      <c r="A2" s="2" t="s">
        <v>2</v>
      </c>
      <c r="C2"/>
      <c r="D2"/>
      <c r="E2"/>
      <c r="F2"/>
      <c r="G2"/>
      <c r="H2"/>
      <c r="I2"/>
      <c r="J2"/>
    </row>
    <row r="3" spans="1:10" ht="14.55" customHeight="1" x14ac:dyDescent="0.45">
      <c r="A3" s="46">
        <v>1</v>
      </c>
      <c r="B3" s="351" t="s">
        <v>406</v>
      </c>
      <c r="C3" s="55"/>
      <c r="D3" s="55"/>
      <c r="E3" s="55"/>
      <c r="F3" s="56"/>
      <c r="G3" s="56"/>
      <c r="H3" s="56"/>
    </row>
    <row r="4" spans="1:10" ht="14.55" customHeight="1" x14ac:dyDescent="0.45">
      <c r="A4" s="46">
        <v>2</v>
      </c>
      <c r="B4" s="351" t="s">
        <v>407</v>
      </c>
      <c r="C4" s="55"/>
      <c r="D4" s="55"/>
      <c r="E4" s="55"/>
      <c r="F4" s="56"/>
      <c r="G4" s="56"/>
      <c r="H4" s="56"/>
    </row>
    <row r="5" spans="1:10" ht="24" thickBot="1" x14ac:dyDescent="0.5">
      <c r="B5" s="55"/>
      <c r="C5" s="55"/>
      <c r="D5" s="55"/>
      <c r="E5" s="55"/>
      <c r="F5" s="55"/>
      <c r="G5" s="55"/>
      <c r="H5" s="56"/>
      <c r="I5" s="56"/>
      <c r="J5" s="56"/>
    </row>
    <row r="6" spans="1:10" s="57" customFormat="1" ht="15.6" x14ac:dyDescent="0.35">
      <c r="B6" s="78" t="s">
        <v>272</v>
      </c>
      <c r="C6" s="79" t="s">
        <v>273</v>
      </c>
      <c r="D6" s="80"/>
      <c r="E6" s="80"/>
      <c r="F6" s="80"/>
      <c r="G6" s="79" t="s">
        <v>274</v>
      </c>
      <c r="H6" s="84" t="s">
        <v>275</v>
      </c>
    </row>
    <row r="7" spans="1:10" ht="15.6" customHeight="1" x14ac:dyDescent="0.45">
      <c r="B7" s="403" t="s">
        <v>276</v>
      </c>
      <c r="C7" s="404" t="s">
        <v>381</v>
      </c>
      <c r="D7" s="405"/>
      <c r="E7" s="405"/>
      <c r="F7" s="405"/>
      <c r="G7" s="400">
        <v>1</v>
      </c>
      <c r="H7" s="722" t="s">
        <v>277</v>
      </c>
      <c r="I7" s="56"/>
    </row>
    <row r="8" spans="1:10" ht="15.6" customHeight="1" x14ac:dyDescent="0.45">
      <c r="B8" s="406" t="s">
        <v>278</v>
      </c>
      <c r="C8" s="407" t="s">
        <v>381</v>
      </c>
      <c r="D8" s="408"/>
      <c r="E8" s="409"/>
      <c r="F8" s="410"/>
      <c r="G8" s="401">
        <v>28</v>
      </c>
      <c r="H8" s="722"/>
      <c r="I8" s="56"/>
    </row>
    <row r="9" spans="1:10" ht="15.6" customHeight="1" thickBot="1" x14ac:dyDescent="0.5">
      <c r="B9" s="411" t="s">
        <v>279</v>
      </c>
      <c r="C9" s="412" t="s">
        <v>381</v>
      </c>
      <c r="D9" s="413"/>
      <c r="E9" s="414"/>
      <c r="F9" s="415"/>
      <c r="G9" s="402">
        <v>265</v>
      </c>
      <c r="H9" s="723"/>
      <c r="I9" s="56"/>
    </row>
    <row r="10" spans="1:10" ht="15.6" customHeight="1" thickBot="1" x14ac:dyDescent="0.5">
      <c r="B10" s="63"/>
      <c r="C10" s="61"/>
      <c r="D10" s="62"/>
      <c r="E10" s="64"/>
      <c r="F10" s="64"/>
      <c r="G10" s="65"/>
      <c r="H10" s="390"/>
      <c r="I10" s="56"/>
    </row>
    <row r="11" spans="1:10" s="57" customFormat="1" x14ac:dyDescent="0.3">
      <c r="B11" s="359" t="s">
        <v>280</v>
      </c>
      <c r="C11" s="360" t="s">
        <v>273</v>
      </c>
      <c r="D11" s="393">
        <v>2021</v>
      </c>
      <c r="E11" s="393">
        <v>2022</v>
      </c>
      <c r="F11" s="394">
        <v>2023</v>
      </c>
      <c r="G11" s="393">
        <v>2024</v>
      </c>
      <c r="H11" s="361" t="s">
        <v>275</v>
      </c>
    </row>
    <row r="12" spans="1:10" ht="15.6" customHeight="1" x14ac:dyDescent="0.3">
      <c r="B12" s="714" t="s">
        <v>281</v>
      </c>
      <c r="C12" s="715" t="s">
        <v>382</v>
      </c>
      <c r="D12" s="395">
        <v>9.6999999999999993</v>
      </c>
      <c r="E12" s="396">
        <v>11.5</v>
      </c>
      <c r="F12" s="396">
        <v>11.3</v>
      </c>
      <c r="G12" s="397">
        <v>9.9</v>
      </c>
      <c r="H12" s="724" t="s">
        <v>282</v>
      </c>
    </row>
    <row r="13" spans="1:10" ht="15.6" customHeight="1" thickBot="1" x14ac:dyDescent="0.35">
      <c r="B13" s="716" t="s">
        <v>283</v>
      </c>
      <c r="C13" s="717" t="s">
        <v>382</v>
      </c>
      <c r="D13" s="398">
        <v>511</v>
      </c>
      <c r="E13" s="399">
        <v>486</v>
      </c>
      <c r="F13" s="399">
        <v>466</v>
      </c>
      <c r="G13" s="426">
        <v>493</v>
      </c>
      <c r="H13" s="725"/>
    </row>
    <row r="14" spans="1:10" ht="43.8" thickBot="1" x14ac:dyDescent="0.35">
      <c r="B14" s="718" t="s">
        <v>284</v>
      </c>
      <c r="C14" s="719" t="s">
        <v>382</v>
      </c>
      <c r="D14" s="720"/>
      <c r="E14" s="721"/>
      <c r="F14" s="721"/>
      <c r="G14" s="712" t="s">
        <v>285</v>
      </c>
      <c r="H14" s="713" t="s">
        <v>286</v>
      </c>
    </row>
    <row r="15" spans="1:10" x14ac:dyDescent="0.3">
      <c r="B15" s="63"/>
      <c r="C15" s="61"/>
      <c r="D15" s="62"/>
      <c r="E15" s="64"/>
      <c r="F15" s="64"/>
      <c r="G15" s="65"/>
      <c r="H15" s="391"/>
    </row>
    <row r="16" spans="1:10" ht="15" thickBot="1" x14ac:dyDescent="0.35">
      <c r="B16" s="66"/>
      <c r="C16" s="61"/>
      <c r="D16" s="67"/>
      <c r="E16" s="68"/>
      <c r="F16" s="68"/>
      <c r="G16" s="392"/>
      <c r="H16" s="391"/>
    </row>
    <row r="17" spans="2:8" ht="15.6" x14ac:dyDescent="0.35">
      <c r="B17" s="83" t="s">
        <v>287</v>
      </c>
      <c r="C17" s="82" t="s">
        <v>273</v>
      </c>
      <c r="D17" s="81" t="s">
        <v>288</v>
      </c>
      <c r="E17" s="81" t="s">
        <v>289</v>
      </c>
      <c r="F17" s="81" t="s">
        <v>290</v>
      </c>
      <c r="G17" s="82" t="s">
        <v>291</v>
      </c>
      <c r="H17" s="84" t="s">
        <v>275</v>
      </c>
    </row>
    <row r="18" spans="2:8" s="58" customFormat="1" x14ac:dyDescent="0.3">
      <c r="B18" s="76" t="s">
        <v>292</v>
      </c>
      <c r="C18" s="59" t="s">
        <v>293</v>
      </c>
      <c r="D18" s="71">
        <v>0</v>
      </c>
      <c r="E18" s="71">
        <v>0</v>
      </c>
      <c r="F18" s="71">
        <v>0</v>
      </c>
      <c r="G18" s="256">
        <f>IF(COUNTA(D18:F18)&gt;0,D18*$G$7+E18*$G$8+F18*$G$9,"")</f>
        <v>0</v>
      </c>
      <c r="H18" s="69" t="s">
        <v>294</v>
      </c>
    </row>
    <row r="19" spans="2:8" s="6" customFormat="1" x14ac:dyDescent="0.3">
      <c r="B19" s="76" t="s">
        <v>295</v>
      </c>
      <c r="C19" s="60"/>
      <c r="D19" s="71"/>
      <c r="E19" s="71"/>
      <c r="F19" s="71"/>
      <c r="G19" s="257" t="str">
        <f>IF(COUNTA(D19:F19)&gt;0,D19*$G$7+E19*$G$8+F19*$G$9,"")</f>
        <v/>
      </c>
      <c r="H19" s="70"/>
    </row>
    <row r="20" spans="2:8" s="6" customFormat="1" x14ac:dyDescent="0.3">
      <c r="B20" s="76" t="s">
        <v>296</v>
      </c>
      <c r="C20" s="60"/>
      <c r="D20" s="71"/>
      <c r="E20" s="71"/>
      <c r="F20" s="71"/>
      <c r="G20" s="257" t="str">
        <f>IF(COUNTA(D20:F20)&gt;0,D20*$G$7+E20*$G$8+F20*$G$9,"")</f>
        <v/>
      </c>
      <c r="H20" s="70"/>
    </row>
    <row r="21" spans="2:8" s="6" customFormat="1" ht="15" thickBot="1" x14ac:dyDescent="0.35">
      <c r="B21" s="77" t="s">
        <v>297</v>
      </c>
      <c r="C21" s="72"/>
      <c r="D21" s="73"/>
      <c r="E21" s="73"/>
      <c r="F21" s="73"/>
      <c r="G21" s="74" t="str">
        <f>IF(COUNTA(D21:F21)&gt;0,D21*$G$7+E21*$G$8+F21*$G$9,"")</f>
        <v/>
      </c>
      <c r="H21" s="75"/>
    </row>
    <row r="22" spans="2:8" ht="15" thickBot="1" x14ac:dyDescent="0.35"/>
    <row r="23" spans="2:8" ht="43.2" x14ac:dyDescent="0.3">
      <c r="B23" s="710" t="s">
        <v>343</v>
      </c>
      <c r="C23" s="711" t="s">
        <v>388</v>
      </c>
      <c r="D23" s="711" t="s">
        <v>387</v>
      </c>
      <c r="E23" s="711" t="s">
        <v>386</v>
      </c>
      <c r="F23" s="711" t="s">
        <v>385</v>
      </c>
      <c r="G23" s="728" t="s">
        <v>346</v>
      </c>
      <c r="H23" s="729"/>
    </row>
    <row r="24" spans="2:8" x14ac:dyDescent="0.3">
      <c r="B24" s="420" t="s">
        <v>327</v>
      </c>
      <c r="C24" s="425" t="s">
        <v>389</v>
      </c>
      <c r="D24" s="425" t="s">
        <v>389</v>
      </c>
      <c r="E24" s="425" t="s">
        <v>389</v>
      </c>
      <c r="F24" s="425" t="s">
        <v>211</v>
      </c>
      <c r="G24" s="730" t="s">
        <v>383</v>
      </c>
      <c r="H24" s="731"/>
    </row>
    <row r="25" spans="2:8" x14ac:dyDescent="0.3">
      <c r="B25" s="421" t="s">
        <v>328</v>
      </c>
      <c r="C25" s="424" t="s">
        <v>389</v>
      </c>
      <c r="D25" s="424" t="s">
        <v>389</v>
      </c>
      <c r="E25" s="424" t="s">
        <v>389</v>
      </c>
      <c r="F25" s="424" t="s">
        <v>211</v>
      </c>
      <c r="G25" s="732"/>
      <c r="H25" s="733"/>
    </row>
    <row r="26" spans="2:8" x14ac:dyDescent="0.3">
      <c r="B26" s="420" t="s">
        <v>329</v>
      </c>
      <c r="C26" s="425" t="s">
        <v>389</v>
      </c>
      <c r="D26" s="425" t="s">
        <v>389</v>
      </c>
      <c r="E26" s="425" t="s">
        <v>211</v>
      </c>
      <c r="F26" s="425" t="s">
        <v>389</v>
      </c>
      <c r="G26" s="730" t="s">
        <v>323</v>
      </c>
      <c r="H26" s="731"/>
    </row>
    <row r="27" spans="2:8" x14ac:dyDescent="0.3">
      <c r="B27" s="421" t="s">
        <v>330</v>
      </c>
      <c r="C27" s="424" t="s">
        <v>389</v>
      </c>
      <c r="D27" s="424" t="s">
        <v>389</v>
      </c>
      <c r="E27" s="424" t="s">
        <v>211</v>
      </c>
      <c r="F27" s="424" t="s">
        <v>211</v>
      </c>
      <c r="G27" s="732" t="s">
        <v>324</v>
      </c>
      <c r="H27" s="733"/>
    </row>
    <row r="28" spans="2:8" x14ac:dyDescent="0.3">
      <c r="B28" s="420" t="s">
        <v>331</v>
      </c>
      <c r="C28" s="425" t="s">
        <v>389</v>
      </c>
      <c r="D28" s="425" t="s">
        <v>389</v>
      </c>
      <c r="E28" s="425" t="s">
        <v>211</v>
      </c>
      <c r="F28" s="425" t="s">
        <v>211</v>
      </c>
      <c r="G28" s="730" t="s">
        <v>211</v>
      </c>
      <c r="H28" s="731"/>
    </row>
    <row r="29" spans="2:8" ht="29.55" customHeight="1" x14ac:dyDescent="0.3">
      <c r="B29" s="421" t="s">
        <v>332</v>
      </c>
      <c r="C29" s="424" t="s">
        <v>389</v>
      </c>
      <c r="D29" s="424" t="s">
        <v>389</v>
      </c>
      <c r="E29" s="424" t="s">
        <v>389</v>
      </c>
      <c r="F29" s="424" t="s">
        <v>389</v>
      </c>
      <c r="G29" s="734" t="s">
        <v>393</v>
      </c>
      <c r="H29" s="733"/>
    </row>
    <row r="30" spans="2:8" x14ac:dyDescent="0.3">
      <c r="B30" s="420" t="s">
        <v>333</v>
      </c>
      <c r="C30" s="425" t="s">
        <v>389</v>
      </c>
      <c r="D30" s="425" t="s">
        <v>389</v>
      </c>
      <c r="E30" s="425" t="s">
        <v>211</v>
      </c>
      <c r="F30" s="425" t="s">
        <v>211</v>
      </c>
      <c r="G30" s="730" t="s">
        <v>325</v>
      </c>
      <c r="H30" s="731"/>
    </row>
    <row r="31" spans="2:8" ht="29.55" customHeight="1" x14ac:dyDescent="0.3">
      <c r="B31" s="421" t="s">
        <v>334</v>
      </c>
      <c r="C31" s="424" t="s">
        <v>389</v>
      </c>
      <c r="D31" s="424" t="s">
        <v>389</v>
      </c>
      <c r="E31" s="424" t="s">
        <v>389</v>
      </c>
      <c r="F31" s="424" t="s">
        <v>211</v>
      </c>
      <c r="G31" s="734" t="s">
        <v>384</v>
      </c>
      <c r="H31" s="735"/>
    </row>
    <row r="32" spans="2:8" ht="29.55" customHeight="1" x14ac:dyDescent="0.3">
      <c r="B32" s="420" t="s">
        <v>335</v>
      </c>
      <c r="C32" s="425" t="s">
        <v>389</v>
      </c>
      <c r="D32" s="425" t="s">
        <v>336</v>
      </c>
      <c r="E32" s="425" t="s">
        <v>389</v>
      </c>
      <c r="F32" s="425" t="s">
        <v>211</v>
      </c>
      <c r="G32" s="736" t="s">
        <v>391</v>
      </c>
      <c r="H32" s="731"/>
    </row>
    <row r="33" spans="2:8" ht="29.55" customHeight="1" x14ac:dyDescent="0.3">
      <c r="B33" s="421" t="s">
        <v>337</v>
      </c>
      <c r="C33" s="424" t="s">
        <v>389</v>
      </c>
      <c r="D33" s="424" t="s">
        <v>389</v>
      </c>
      <c r="E33" s="424" t="s">
        <v>211</v>
      </c>
      <c r="F33" s="424" t="s">
        <v>211</v>
      </c>
      <c r="G33" s="734" t="s">
        <v>392</v>
      </c>
      <c r="H33" s="733"/>
    </row>
    <row r="34" spans="2:8" x14ac:dyDescent="0.3">
      <c r="B34" s="420" t="s">
        <v>338</v>
      </c>
      <c r="C34" s="425" t="s">
        <v>389</v>
      </c>
      <c r="D34" s="425" t="s">
        <v>389</v>
      </c>
      <c r="E34" s="425" t="s">
        <v>389</v>
      </c>
      <c r="F34" s="425" t="s">
        <v>211</v>
      </c>
      <c r="G34" s="730" t="s">
        <v>326</v>
      </c>
      <c r="H34" s="731"/>
    </row>
    <row r="35" spans="2:8" x14ac:dyDescent="0.3">
      <c r="B35" s="421" t="s">
        <v>339</v>
      </c>
      <c r="C35" s="424" t="s">
        <v>389</v>
      </c>
      <c r="D35" s="424" t="s">
        <v>389</v>
      </c>
      <c r="E35" s="424" t="s">
        <v>211</v>
      </c>
      <c r="F35" s="424" t="s">
        <v>211</v>
      </c>
      <c r="G35" s="732" t="s">
        <v>211</v>
      </c>
      <c r="H35" s="733"/>
    </row>
    <row r="36" spans="2:8" x14ac:dyDescent="0.3">
      <c r="B36" s="420" t="s">
        <v>340</v>
      </c>
      <c r="C36" s="425" t="s">
        <v>389</v>
      </c>
      <c r="D36" s="425" t="s">
        <v>389</v>
      </c>
      <c r="E36" s="425" t="s">
        <v>211</v>
      </c>
      <c r="F36" s="425" t="s">
        <v>211</v>
      </c>
      <c r="G36" s="730" t="s">
        <v>211</v>
      </c>
      <c r="H36" s="731"/>
    </row>
    <row r="37" spans="2:8" x14ac:dyDescent="0.3">
      <c r="B37" s="421" t="s">
        <v>341</v>
      </c>
      <c r="C37" s="424" t="s">
        <v>389</v>
      </c>
      <c r="D37" s="424" t="s">
        <v>389</v>
      </c>
      <c r="E37" s="424" t="s">
        <v>389</v>
      </c>
      <c r="F37" s="424" t="s">
        <v>211</v>
      </c>
      <c r="G37" s="732" t="s">
        <v>211</v>
      </c>
      <c r="H37" s="733"/>
    </row>
    <row r="38" spans="2:8" ht="15" thickBot="1" x14ac:dyDescent="0.35">
      <c r="B38" s="422" t="s">
        <v>342</v>
      </c>
      <c r="C38" s="423" t="s">
        <v>389</v>
      </c>
      <c r="D38" s="423" t="s">
        <v>389</v>
      </c>
      <c r="E38" s="423" t="s">
        <v>389</v>
      </c>
      <c r="F38" s="423" t="s">
        <v>211</v>
      </c>
      <c r="G38" s="726" t="s">
        <v>211</v>
      </c>
      <c r="H38" s="727"/>
    </row>
    <row r="39" spans="2:8" x14ac:dyDescent="0.3"/>
    <row r="40" spans="2:8" x14ac:dyDescent="0.3"/>
    <row r="41" spans="2:8" x14ac:dyDescent="0.3"/>
    <row r="42" spans="2:8" x14ac:dyDescent="0.3"/>
    <row r="43" spans="2:8" x14ac:dyDescent="0.3"/>
    <row r="44" spans="2:8" x14ac:dyDescent="0.3"/>
    <row r="45" spans="2:8" x14ac:dyDescent="0.3"/>
    <row r="46" spans="2:8" x14ac:dyDescent="0.3"/>
    <row r="47" spans="2:8" x14ac:dyDescent="0.3"/>
    <row r="48" spans="2:8" x14ac:dyDescent="0.3"/>
    <row r="49" x14ac:dyDescent="0.3"/>
    <row r="50" x14ac:dyDescent="0.3"/>
    <row r="51" x14ac:dyDescent="0.3"/>
    <row r="52" x14ac:dyDescent="0.3"/>
    <row r="53" x14ac:dyDescent="0.3"/>
    <row r="54" x14ac:dyDescent="0.3"/>
    <row r="55" x14ac:dyDescent="0.3"/>
    <row r="56" x14ac:dyDescent="0.3"/>
    <row r="57" x14ac:dyDescent="0.3"/>
    <row r="58" x14ac:dyDescent="0.3"/>
    <row r="59" x14ac:dyDescent="0.3"/>
    <row r="60" x14ac:dyDescent="0.3"/>
    <row r="61" x14ac:dyDescent="0.3"/>
    <row r="62" x14ac:dyDescent="0.3"/>
    <row r="63" x14ac:dyDescent="0.3"/>
    <row r="64" x14ac:dyDescent="0.3"/>
    <row r="65" x14ac:dyDescent="0.3"/>
    <row r="66" x14ac:dyDescent="0.3"/>
    <row r="67" x14ac:dyDescent="0.3"/>
    <row r="68" x14ac:dyDescent="0.3"/>
    <row r="69" x14ac:dyDescent="0.3"/>
    <row r="70" x14ac:dyDescent="0.3"/>
    <row r="71" x14ac:dyDescent="0.3"/>
    <row r="72" x14ac:dyDescent="0.3"/>
    <row r="73" x14ac:dyDescent="0.3"/>
    <row r="74" x14ac:dyDescent="0.3"/>
    <row r="75" x14ac:dyDescent="0.3"/>
    <row r="76" x14ac:dyDescent="0.3"/>
    <row r="77" x14ac:dyDescent="0.3"/>
    <row r="78" x14ac:dyDescent="0.3"/>
    <row r="79" x14ac:dyDescent="0.3"/>
    <row r="80" x14ac:dyDescent="0.3"/>
    <row r="81" x14ac:dyDescent="0.3"/>
    <row r="82" x14ac:dyDescent="0.3"/>
    <row r="83" x14ac:dyDescent="0.3"/>
    <row r="84" x14ac:dyDescent="0.3"/>
  </sheetData>
  <sheetProtection insertRows="0" deleteRows="0"/>
  <mergeCells count="18">
    <mergeCell ref="G36:H36"/>
    <mergeCell ref="G37:H37"/>
    <mergeCell ref="H7:H9"/>
    <mergeCell ref="H12:H13"/>
    <mergeCell ref="G38:H38"/>
    <mergeCell ref="G23:H23"/>
    <mergeCell ref="G24:H24"/>
    <mergeCell ref="G25:H25"/>
    <mergeCell ref="G26:H26"/>
    <mergeCell ref="G29:H29"/>
    <mergeCell ref="G30:H30"/>
    <mergeCell ref="G31:H31"/>
    <mergeCell ref="G32:H32"/>
    <mergeCell ref="G27:H27"/>
    <mergeCell ref="G28:H28"/>
    <mergeCell ref="G33:H33"/>
    <mergeCell ref="G34:H34"/>
    <mergeCell ref="G35:H35"/>
  </mergeCells>
  <dataValidations count="3">
    <dataValidation type="textLength" allowBlank="1" showInputMessage="1" showErrorMessage="1" errorTitle="Emissions Source Name" error="Maximum 40 Characters" sqref="B18:B20" xr:uid="{840017CC-0761-48F2-9DB1-8416DB18E709}">
      <formula1>1</formula1>
      <formula2>40</formula2>
    </dataValidation>
    <dataValidation type="textLength" allowBlank="1" showInputMessage="1" showErrorMessage="1" errorTitle="Emissions Source Name" error="Maximum 20 Characters" sqref="C21" xr:uid="{6C8A6E78-EC1F-487A-AB9F-AA6033B93AA2}">
      <formula1>1</formula1>
      <formula2>20</formula2>
    </dataValidation>
    <dataValidation type="textLength" allowBlank="1" showInputMessage="1" showErrorMessage="1" errorTitle="Emissions Source Name" error="Maximum 26 Characters" sqref="C18:C20" xr:uid="{2BBFC15C-5DA4-44BB-9FC8-61C0A0FC35FD}">
      <formula1>1</formula1>
      <formula2>26</formula2>
    </dataValidation>
  </dataValidations>
  <hyperlinks>
    <hyperlink ref="H12:H13" r:id="rId1" tooltip="BC Grid Factors - Weblink" display="B.C. Grid Factors" xr:uid="{54209915-D1F2-4ECD-B5A7-5C1D5B2382DA}"/>
    <hyperlink ref="H7" r:id="rId2" display="IPCC 4th Assesment" xr:uid="{91EBF7A5-058C-4E0A-BED3-E41DB0EA3470}"/>
    <hyperlink ref="H7:H9" r:id="rId3" tooltip="'Specified Gases and their Global Warming Potentials' - Weblink" display="B.C. Reg. 392/2008" xr:uid="{5C896144-73B0-48EE-AC6A-BC123D3833AD}"/>
  </hyperlinks>
  <pageMargins left="0.7" right="0.7" top="0.75" bottom="0.75" header="0.3" footer="0.3"/>
  <pageSetup paperSize="17" fitToHeight="3" orientation="landscape"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5918E3-00DD-4FB5-84AF-A8409B9CB908}">
  <sheetPr>
    <tabColor theme="4" tint="0.59999389629810485"/>
  </sheetPr>
  <dimension ref="A1:T33"/>
  <sheetViews>
    <sheetView workbookViewId="0">
      <selection activeCell="A31" sqref="A31:T31"/>
    </sheetView>
  </sheetViews>
  <sheetFormatPr defaultColWidth="8.88671875" defaultRowHeight="14.4" outlineLevelRow="1" x14ac:dyDescent="0.3"/>
  <cols>
    <col min="1" max="1" width="8.6640625" customWidth="1"/>
    <col min="2" max="4" width="9.21875" customWidth="1"/>
    <col min="6" max="9" width="9.21875" customWidth="1"/>
  </cols>
  <sheetData>
    <row r="1" spans="1:20" ht="30" customHeight="1" x14ac:dyDescent="0.3">
      <c r="A1" s="265" t="s">
        <v>400</v>
      </c>
      <c r="B1" s="416"/>
      <c r="C1" s="416"/>
      <c r="D1" s="416"/>
      <c r="E1" s="416"/>
      <c r="F1" s="416"/>
      <c r="G1" s="416"/>
      <c r="H1" s="416"/>
      <c r="I1" s="416"/>
      <c r="J1" s="416"/>
      <c r="K1" s="416"/>
      <c r="L1" s="416"/>
      <c r="M1" s="416"/>
      <c r="N1" s="416"/>
      <c r="O1" s="416"/>
      <c r="P1" s="416"/>
      <c r="Q1" s="416"/>
      <c r="R1" s="416"/>
      <c r="S1" s="416"/>
      <c r="T1" s="416"/>
    </row>
    <row r="2" spans="1:20" ht="15.6" x14ac:dyDescent="0.3">
      <c r="A2" s="2" t="s">
        <v>2</v>
      </c>
    </row>
    <row r="3" spans="1:20" ht="14.55" customHeight="1" outlineLevel="1" x14ac:dyDescent="0.3">
      <c r="A3" s="677">
        <v>1</v>
      </c>
      <c r="B3" s="678" t="s">
        <v>414</v>
      </c>
    </row>
    <row r="4" spans="1:20" ht="14.55" customHeight="1" outlineLevel="1" x14ac:dyDescent="0.3">
      <c r="A4" s="677">
        <v>2</v>
      </c>
      <c r="B4" s="678" t="s">
        <v>415</v>
      </c>
    </row>
    <row r="5" spans="1:20" ht="14.55" customHeight="1" outlineLevel="1" x14ac:dyDescent="0.3">
      <c r="A5" s="677">
        <v>3</v>
      </c>
      <c r="B5" s="678" t="s">
        <v>83</v>
      </c>
    </row>
    <row r="6" spans="1:20" ht="14.55" customHeight="1" outlineLevel="1" x14ac:dyDescent="0.3">
      <c r="A6" s="677">
        <v>4</v>
      </c>
      <c r="B6" s="678" t="s">
        <v>84</v>
      </c>
    </row>
    <row r="7" spans="1:20" ht="14.55" customHeight="1" outlineLevel="1" x14ac:dyDescent="0.3">
      <c r="A7" s="677">
        <v>5</v>
      </c>
      <c r="B7" s="678" t="s">
        <v>85</v>
      </c>
    </row>
    <row r="8" spans="1:20" ht="15" thickBot="1" x14ac:dyDescent="0.35">
      <c r="A8" s="389" t="s">
        <v>390</v>
      </c>
    </row>
    <row r="9" spans="1:20" ht="16.2" thickBot="1" x14ac:dyDescent="0.35">
      <c r="A9" s="757" t="s">
        <v>437</v>
      </c>
      <c r="B9" s="758"/>
      <c r="C9" s="758"/>
      <c r="D9" s="758"/>
      <c r="E9" s="758"/>
      <c r="F9" s="758"/>
      <c r="G9" s="758"/>
      <c r="H9" s="758"/>
      <c r="I9" s="758"/>
      <c r="J9" s="758"/>
      <c r="K9" s="758"/>
      <c r="L9" s="758"/>
      <c r="M9" s="758"/>
      <c r="N9" s="758"/>
      <c r="O9" s="758"/>
      <c r="P9" s="758"/>
      <c r="Q9" s="758"/>
      <c r="R9" s="758"/>
      <c r="S9" s="758"/>
      <c r="T9" s="759"/>
    </row>
    <row r="17" spans="1:20" x14ac:dyDescent="0.3">
      <c r="A17" s="12"/>
      <c r="B17" s="12"/>
      <c r="C17" s="12"/>
      <c r="D17" s="12"/>
      <c r="E17" s="12"/>
      <c r="F17" s="12"/>
      <c r="G17" s="12"/>
      <c r="H17" s="12"/>
      <c r="I17" s="12"/>
    </row>
    <row r="18" spans="1:20" x14ac:dyDescent="0.3">
      <c r="A18" s="13"/>
      <c r="B18" s="13"/>
      <c r="C18" s="13"/>
      <c r="D18" s="14"/>
      <c r="E18" s="13"/>
      <c r="F18" s="15"/>
      <c r="G18" s="15"/>
      <c r="H18" s="15"/>
      <c r="I18" s="15"/>
    </row>
    <row r="19" spans="1:20" x14ac:dyDescent="0.3">
      <c r="A19" s="13"/>
      <c r="B19" s="13"/>
      <c r="C19" s="13"/>
      <c r="D19" s="14"/>
      <c r="E19" s="13"/>
      <c r="F19" s="15"/>
      <c r="G19" s="15"/>
      <c r="H19" s="15"/>
      <c r="I19" s="15"/>
    </row>
    <row r="20" spans="1:20" x14ac:dyDescent="0.3">
      <c r="A20" s="13"/>
      <c r="B20" s="13"/>
      <c r="C20" s="13"/>
      <c r="D20" s="14"/>
      <c r="E20" s="13"/>
      <c r="F20" s="15"/>
      <c r="G20" s="15"/>
      <c r="H20" s="15"/>
      <c r="I20" s="15"/>
    </row>
    <row r="21" spans="1:20" x14ac:dyDescent="0.3">
      <c r="A21" s="13"/>
      <c r="B21" s="13"/>
      <c r="C21" s="13"/>
      <c r="D21" s="16"/>
      <c r="E21" s="13"/>
      <c r="F21" s="15"/>
      <c r="G21" s="15"/>
      <c r="H21" s="15"/>
      <c r="I21" s="15"/>
    </row>
    <row r="22" spans="1:20" x14ac:dyDescent="0.3">
      <c r="A22" s="17"/>
      <c r="F22" s="18"/>
      <c r="G22" s="18"/>
      <c r="H22" s="18"/>
      <c r="I22" s="18"/>
    </row>
    <row r="24" spans="1:20" x14ac:dyDescent="0.3">
      <c r="A24" s="13"/>
    </row>
    <row r="29" spans="1:20" x14ac:dyDescent="0.3">
      <c r="A29" s="12"/>
      <c r="B29" s="12"/>
      <c r="C29" s="12"/>
      <c r="D29" s="12"/>
      <c r="E29" s="12"/>
    </row>
    <row r="30" spans="1:20" ht="15" thickBot="1" x14ac:dyDescent="0.35">
      <c r="A30" s="13"/>
      <c r="B30" s="13"/>
      <c r="C30" s="13"/>
      <c r="D30" s="13"/>
      <c r="E30" s="13"/>
    </row>
    <row r="31" spans="1:20" ht="16.2" thickBot="1" x14ac:dyDescent="0.35">
      <c r="A31" s="757" t="s">
        <v>438</v>
      </c>
      <c r="B31" s="758"/>
      <c r="C31" s="758"/>
      <c r="D31" s="758"/>
      <c r="E31" s="758"/>
      <c r="F31" s="758"/>
      <c r="G31" s="758"/>
      <c r="H31" s="758"/>
      <c r="I31" s="758"/>
      <c r="J31" s="758"/>
      <c r="K31" s="758"/>
      <c r="L31" s="758"/>
      <c r="M31" s="758"/>
      <c r="N31" s="758"/>
      <c r="O31" s="758"/>
      <c r="P31" s="758"/>
      <c r="Q31" s="758"/>
      <c r="R31" s="758"/>
      <c r="S31" s="758"/>
      <c r="T31" s="759"/>
    </row>
    <row r="32" spans="1:20" x14ac:dyDescent="0.3">
      <c r="A32" s="13"/>
      <c r="B32" s="13"/>
      <c r="C32" s="13"/>
      <c r="D32" s="13"/>
      <c r="E32" s="13"/>
    </row>
    <row r="33" spans="4:4" x14ac:dyDescent="0.3">
      <c r="D33" s="13"/>
    </row>
  </sheetData>
  <mergeCells count="2">
    <mergeCell ref="A9:T9"/>
    <mergeCell ref="A31:T31"/>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38CE20-6C69-4F57-8029-1988955D4499}">
  <sheetPr>
    <tabColor theme="4"/>
  </sheetPr>
  <dimension ref="A1:AM22"/>
  <sheetViews>
    <sheetView zoomScaleNormal="100" workbookViewId="0">
      <selection activeCell="M15" sqref="M15"/>
    </sheetView>
  </sheetViews>
  <sheetFormatPr defaultColWidth="8.88671875" defaultRowHeight="14.4" outlineLevelRow="1" x14ac:dyDescent="0.3"/>
  <cols>
    <col min="1" max="1" width="8.6640625" customWidth="1"/>
    <col min="2" max="4" width="8.77734375" customWidth="1"/>
    <col min="6" max="9" width="8.77734375" customWidth="1"/>
  </cols>
  <sheetData>
    <row r="1" spans="1:39" s="195" customFormat="1" ht="30" customHeight="1" x14ac:dyDescent="0.3">
      <c r="A1" s="265" t="s">
        <v>401</v>
      </c>
      <c r="B1" s="40"/>
      <c r="C1" s="40"/>
      <c r="D1" s="40"/>
      <c r="E1" s="40"/>
      <c r="F1" s="40"/>
      <c r="G1" s="40"/>
      <c r="H1" s="40"/>
      <c r="I1" s="40"/>
      <c r="J1" s="40"/>
      <c r="K1" s="40"/>
      <c r="L1" s="40"/>
      <c r="M1" s="40"/>
      <c r="N1" s="40"/>
      <c r="O1" s="40"/>
      <c r="P1" s="40"/>
      <c r="Q1" s="40"/>
      <c r="R1" s="40"/>
      <c r="S1" s="40"/>
      <c r="T1" s="40"/>
      <c r="U1" s="40"/>
      <c r="V1" s="40"/>
      <c r="W1" s="40"/>
      <c r="X1" s="40"/>
      <c r="Y1" s="40"/>
      <c r="Z1" s="40"/>
      <c r="AA1" s="40"/>
      <c r="AB1" s="40"/>
      <c r="AC1" s="40"/>
      <c r="AD1" s="40"/>
      <c r="AE1" s="40"/>
      <c r="AF1" s="40"/>
      <c r="AG1" s="40"/>
      <c r="AH1" s="40"/>
      <c r="AI1" s="40"/>
      <c r="AJ1" s="40"/>
      <c r="AK1" s="40"/>
      <c r="AL1" s="40"/>
      <c r="AM1" s="40"/>
    </row>
    <row r="2" spans="1:39" ht="15.6" x14ac:dyDescent="0.3">
      <c r="A2" s="2" t="s">
        <v>2</v>
      </c>
    </row>
    <row r="3" spans="1:39" ht="14.55" customHeight="1" outlineLevel="1" x14ac:dyDescent="0.3">
      <c r="A3" s="706">
        <v>1</v>
      </c>
      <c r="B3" s="351" t="s">
        <v>412</v>
      </c>
    </row>
    <row r="4" spans="1:39" ht="14.55" customHeight="1" outlineLevel="1" x14ac:dyDescent="0.3">
      <c r="A4" s="706">
        <v>2</v>
      </c>
      <c r="B4" s="672" t="s">
        <v>379</v>
      </c>
    </row>
    <row r="5" spans="1:39" ht="14.55" customHeight="1" outlineLevel="1" x14ac:dyDescent="0.3">
      <c r="A5" s="706">
        <v>3</v>
      </c>
      <c r="B5" s="351" t="s">
        <v>429</v>
      </c>
    </row>
    <row r="6" spans="1:39" ht="14.55" customHeight="1" outlineLevel="1" x14ac:dyDescent="0.3">
      <c r="A6" s="706">
        <v>4</v>
      </c>
      <c r="B6" s="351" t="s">
        <v>416</v>
      </c>
    </row>
    <row r="7" spans="1:39" ht="14.55" customHeight="1" outlineLevel="1" x14ac:dyDescent="0.3">
      <c r="A7" s="706">
        <v>5</v>
      </c>
      <c r="B7" s="351" t="s">
        <v>378</v>
      </c>
    </row>
    <row r="8" spans="1:39" ht="14.55" customHeight="1" outlineLevel="1" x14ac:dyDescent="0.3">
      <c r="A8" s="707">
        <v>6</v>
      </c>
      <c r="B8" s="349" t="s">
        <v>413</v>
      </c>
    </row>
    <row r="9" spans="1:39" ht="14.55" customHeight="1" outlineLevel="1" x14ac:dyDescent="0.3">
      <c r="A9" s="707">
        <v>7</v>
      </c>
      <c r="B9" s="349" t="s">
        <v>428</v>
      </c>
    </row>
    <row r="10" spans="1:39" x14ac:dyDescent="0.3">
      <c r="A10" s="389" t="s">
        <v>390</v>
      </c>
    </row>
    <row r="13" spans="1:39" x14ac:dyDescent="0.3">
      <c r="A13" s="13"/>
      <c r="B13" s="13"/>
      <c r="C13" s="13"/>
      <c r="D13" s="16"/>
      <c r="E13" s="13"/>
      <c r="F13" s="15"/>
      <c r="G13" s="15"/>
      <c r="H13" s="15"/>
      <c r="I13" s="15"/>
    </row>
    <row r="14" spans="1:39" x14ac:dyDescent="0.3">
      <c r="A14" s="17"/>
      <c r="F14" s="18"/>
      <c r="G14" s="18"/>
      <c r="H14" s="18"/>
      <c r="I14" s="18"/>
    </row>
    <row r="15" spans="1:39" ht="15.6" x14ac:dyDescent="0.3">
      <c r="A15" s="2"/>
    </row>
    <row r="16" spans="1:39" x14ac:dyDescent="0.3">
      <c r="A16" s="45"/>
    </row>
    <row r="18" spans="1:5" x14ac:dyDescent="0.3">
      <c r="A18" s="12"/>
      <c r="B18" s="12"/>
      <c r="C18" s="12"/>
      <c r="D18" s="12"/>
      <c r="E18" s="12"/>
    </row>
    <row r="19" spans="1:5" x14ac:dyDescent="0.3">
      <c r="A19" s="13"/>
      <c r="B19" s="13"/>
      <c r="C19" s="13"/>
      <c r="D19" s="13"/>
      <c r="E19" s="13"/>
    </row>
    <row r="20" spans="1:5" x14ac:dyDescent="0.3">
      <c r="A20" s="13"/>
      <c r="B20" s="13"/>
      <c r="C20" s="13"/>
      <c r="D20" s="13"/>
      <c r="E20" s="13"/>
    </row>
    <row r="21" spans="1:5" x14ac:dyDescent="0.3">
      <c r="A21" s="13"/>
      <c r="B21" s="13"/>
      <c r="C21" s="13"/>
      <c r="D21" s="13"/>
      <c r="E21" s="13"/>
    </row>
    <row r="22" spans="1:5" x14ac:dyDescent="0.3">
      <c r="D22" s="13"/>
    </row>
  </sheetData>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00F27A-8806-4485-8B0D-E43B01E24A31}">
  <sheetPr>
    <tabColor theme="4"/>
  </sheetPr>
  <dimension ref="A1:AM33"/>
  <sheetViews>
    <sheetView workbookViewId="0">
      <selection activeCell="B8" sqref="B8"/>
    </sheetView>
  </sheetViews>
  <sheetFormatPr defaultRowHeight="14.4" outlineLevelRow="1" x14ac:dyDescent="0.3"/>
  <cols>
    <col min="1" max="1" width="8.6640625" customWidth="1"/>
    <col min="2" max="10" width="8.77734375" customWidth="1"/>
  </cols>
  <sheetData>
    <row r="1" spans="1:39" s="195" customFormat="1" ht="30" customHeight="1" x14ac:dyDescent="0.3">
      <c r="A1" s="265" t="s">
        <v>402</v>
      </c>
      <c r="B1" s="40"/>
      <c r="C1" s="40"/>
      <c r="D1" s="40"/>
      <c r="E1" s="40"/>
      <c r="F1" s="40"/>
      <c r="G1" s="40"/>
      <c r="H1" s="40"/>
      <c r="I1" s="40"/>
      <c r="J1" s="40"/>
      <c r="K1" s="40"/>
      <c r="L1" s="40"/>
      <c r="M1" s="40"/>
      <c r="N1" s="40"/>
      <c r="O1" s="40"/>
      <c r="P1" s="40"/>
      <c r="Q1" s="40"/>
      <c r="R1" s="40"/>
      <c r="S1" s="40"/>
      <c r="T1" s="40"/>
      <c r="U1" s="40"/>
      <c r="V1" s="40"/>
      <c r="W1" s="40"/>
      <c r="X1" s="40"/>
      <c r="Y1" s="40"/>
      <c r="Z1" s="40"/>
      <c r="AA1" s="40"/>
      <c r="AB1" s="40"/>
      <c r="AC1" s="40"/>
      <c r="AD1" s="40"/>
      <c r="AE1" s="40"/>
      <c r="AF1" s="40"/>
      <c r="AG1" s="40"/>
      <c r="AH1" s="40"/>
      <c r="AI1" s="40"/>
      <c r="AJ1" s="40"/>
      <c r="AK1" s="40"/>
      <c r="AL1" s="40"/>
      <c r="AM1" s="40"/>
    </row>
    <row r="2" spans="1:39" ht="15.6" x14ac:dyDescent="0.3">
      <c r="A2" s="2" t="s">
        <v>2</v>
      </c>
    </row>
    <row r="3" spans="1:39" outlineLevel="1" x14ac:dyDescent="0.3">
      <c r="A3" s="351">
        <v>1</v>
      </c>
      <c r="B3" s="351" t="s">
        <v>417</v>
      </c>
    </row>
    <row r="4" spans="1:39" outlineLevel="1" x14ac:dyDescent="0.3">
      <c r="A4" s="351">
        <v>2</v>
      </c>
      <c r="B4" s="351" t="s">
        <v>430</v>
      </c>
    </row>
    <row r="5" spans="1:39" outlineLevel="1" x14ac:dyDescent="0.3">
      <c r="A5" s="351">
        <v>3</v>
      </c>
      <c r="B5" s="351" t="s">
        <v>416</v>
      </c>
    </row>
    <row r="6" spans="1:39" outlineLevel="1" x14ac:dyDescent="0.3">
      <c r="A6" s="351">
        <v>4</v>
      </c>
      <c r="B6" s="351" t="s">
        <v>378</v>
      </c>
    </row>
    <row r="7" spans="1:39" outlineLevel="1" x14ac:dyDescent="0.3">
      <c r="A7" s="349">
        <v>5</v>
      </c>
      <c r="B7" s="349" t="s">
        <v>413</v>
      </c>
    </row>
    <row r="8" spans="1:39" outlineLevel="1" x14ac:dyDescent="0.3">
      <c r="A8" s="349">
        <v>6</v>
      </c>
      <c r="B8" s="349" t="s">
        <v>428</v>
      </c>
    </row>
    <row r="9" spans="1:39" x14ac:dyDescent="0.3">
      <c r="A9" s="389" t="s">
        <v>390</v>
      </c>
    </row>
    <row r="10" spans="1:39" x14ac:dyDescent="0.3">
      <c r="A10" s="11"/>
    </row>
    <row r="17" spans="1:10" x14ac:dyDescent="0.3">
      <c r="A17" s="19"/>
    </row>
    <row r="20" spans="1:10" x14ac:dyDescent="0.3">
      <c r="A20" s="12"/>
      <c r="B20" s="12"/>
      <c r="C20" s="12"/>
      <c r="D20" s="12"/>
      <c r="E20" s="12"/>
      <c r="F20" s="12"/>
      <c r="G20" s="12"/>
      <c r="H20" s="12"/>
      <c r="I20" s="12"/>
      <c r="J20" s="12"/>
    </row>
    <row r="21" spans="1:10" x14ac:dyDescent="0.3">
      <c r="A21" s="13"/>
      <c r="B21" s="13"/>
      <c r="C21" s="13"/>
      <c r="D21" s="14"/>
      <c r="E21" s="13"/>
      <c r="F21" s="13"/>
      <c r="G21" s="15"/>
      <c r="H21" s="15"/>
      <c r="I21" s="15"/>
      <c r="J21" s="15"/>
    </row>
    <row r="22" spans="1:10" x14ac:dyDescent="0.3">
      <c r="A22" s="13"/>
      <c r="B22" s="13"/>
      <c r="C22" s="13"/>
      <c r="D22" s="14"/>
      <c r="E22" s="13"/>
      <c r="F22" s="13"/>
      <c r="G22" s="20"/>
      <c r="H22" s="20"/>
      <c r="I22" s="20"/>
      <c r="J22" s="20"/>
    </row>
    <row r="23" spans="1:10" x14ac:dyDescent="0.3">
      <c r="A23" s="13"/>
      <c r="B23" s="13"/>
      <c r="C23" s="13"/>
      <c r="D23" s="14"/>
      <c r="E23" s="13"/>
      <c r="F23" s="13"/>
      <c r="G23" s="20"/>
      <c r="H23" s="20"/>
      <c r="I23" s="20"/>
      <c r="J23" s="20"/>
    </row>
    <row r="24" spans="1:10" x14ac:dyDescent="0.3">
      <c r="A24" s="13"/>
      <c r="B24" s="13"/>
      <c r="C24" s="13"/>
      <c r="D24" s="16"/>
      <c r="E24" s="13"/>
      <c r="F24" s="13"/>
      <c r="G24" s="15"/>
      <c r="H24" s="15"/>
      <c r="I24" s="15"/>
      <c r="J24" s="15"/>
    </row>
    <row r="25" spans="1:10" x14ac:dyDescent="0.3">
      <c r="A25" s="17"/>
      <c r="G25" s="18"/>
      <c r="H25" s="18"/>
      <c r="I25" s="18"/>
      <c r="J25" s="18"/>
    </row>
    <row r="27" spans="1:10" x14ac:dyDescent="0.3">
      <c r="A27" s="13"/>
    </row>
    <row r="29" spans="1:10" x14ac:dyDescent="0.3">
      <c r="A29" s="12"/>
      <c r="B29" s="12"/>
      <c r="C29" s="12"/>
      <c r="D29" s="12"/>
      <c r="E29" s="12"/>
      <c r="F29" s="12"/>
    </row>
    <row r="30" spans="1:10" x14ac:dyDescent="0.3">
      <c r="A30" s="13"/>
      <c r="B30" s="13"/>
      <c r="C30" s="13"/>
      <c r="D30" s="13"/>
      <c r="E30" s="13"/>
      <c r="F30" s="13"/>
    </row>
    <row r="31" spans="1:10" x14ac:dyDescent="0.3">
      <c r="A31" s="13"/>
      <c r="B31" s="13"/>
      <c r="C31" s="13"/>
      <c r="D31" s="13"/>
      <c r="E31" s="13"/>
      <c r="F31" s="13"/>
    </row>
    <row r="32" spans="1:10" x14ac:dyDescent="0.3">
      <c r="A32" s="13"/>
      <c r="B32" s="13"/>
      <c r="C32" s="13"/>
      <c r="D32" s="13"/>
      <c r="E32" s="13"/>
      <c r="F32" s="13"/>
    </row>
    <row r="33" spans="4:4" x14ac:dyDescent="0.3">
      <c r="D33" s="13"/>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3622DD-640A-4A71-A40F-DD9FAD86D1A2}">
  <sheetPr>
    <tabColor theme="3"/>
    <pageSetUpPr fitToPage="1"/>
  </sheetPr>
  <dimension ref="A1:V94"/>
  <sheetViews>
    <sheetView zoomScale="145" zoomScaleNormal="145" workbookViewId="0">
      <selection activeCell="E15" sqref="E15"/>
    </sheetView>
  </sheetViews>
  <sheetFormatPr defaultRowHeight="0" customHeight="1" zeroHeight="1" x14ac:dyDescent="0.3"/>
  <cols>
    <col min="1" max="1" width="3.77734375" customWidth="1"/>
    <col min="2" max="2" width="39.21875" customWidth="1"/>
    <col min="3" max="3" width="15.5546875" customWidth="1"/>
    <col min="4" max="4" width="23.77734375" customWidth="1"/>
    <col min="5" max="20" width="9.44140625" customWidth="1"/>
    <col min="21" max="21" width="10.21875" customWidth="1"/>
    <col min="22" max="22" width="8.77734375" customWidth="1"/>
    <col min="16384" max="16384" width="8.77734375" bestFit="1" customWidth="1"/>
  </cols>
  <sheetData>
    <row r="1" spans="1:22" s="195" customFormat="1" ht="30" customHeight="1" x14ac:dyDescent="0.3">
      <c r="A1" s="671" t="s">
        <v>418</v>
      </c>
      <c r="B1" s="40"/>
      <c r="C1" s="40"/>
      <c r="D1" s="40"/>
      <c r="E1" s="40"/>
      <c r="F1" s="40"/>
      <c r="G1" s="40"/>
      <c r="H1" s="40"/>
      <c r="I1" s="40"/>
      <c r="J1" s="40"/>
      <c r="K1" s="40"/>
      <c r="L1" s="40"/>
      <c r="M1" s="40"/>
      <c r="N1" s="40"/>
      <c r="O1" s="40"/>
      <c r="P1" s="40"/>
      <c r="Q1" s="40"/>
      <c r="R1" s="40"/>
      <c r="S1" s="40"/>
      <c r="T1" s="40"/>
      <c r="U1" s="40"/>
    </row>
    <row r="2" spans="1:22" ht="15.6" x14ac:dyDescent="0.3">
      <c r="A2" s="2" t="s">
        <v>2</v>
      </c>
      <c r="B2" s="46"/>
      <c r="C2" s="46"/>
      <c r="D2" s="46"/>
      <c r="E2" s="46"/>
      <c r="F2" s="46"/>
      <c r="G2" s="46"/>
      <c r="H2" s="46"/>
      <c r="I2" s="46"/>
      <c r="J2" s="46"/>
      <c r="K2" s="46"/>
    </row>
    <row r="3" spans="1:22" ht="14.55" customHeight="1" x14ac:dyDescent="0.3">
      <c r="A3" s="44">
        <v>1</v>
      </c>
      <c r="B3" s="349" t="s">
        <v>87</v>
      </c>
    </row>
    <row r="4" spans="1:22" s="4" customFormat="1" ht="14.55" customHeight="1" x14ac:dyDescent="0.3">
      <c r="A4" s="44">
        <v>2</v>
      </c>
      <c r="B4" s="349" t="s">
        <v>403</v>
      </c>
      <c r="C4"/>
      <c r="D4"/>
      <c r="E4"/>
      <c r="F4"/>
      <c r="G4"/>
      <c r="H4"/>
      <c r="I4"/>
      <c r="J4"/>
      <c r="K4"/>
      <c r="L4"/>
      <c r="M4"/>
      <c r="N4"/>
      <c r="O4"/>
      <c r="P4"/>
      <c r="Q4"/>
      <c r="R4"/>
      <c r="S4"/>
      <c r="T4"/>
      <c r="U4"/>
      <c r="V4"/>
    </row>
    <row r="5" spans="1:22" s="4" customFormat="1" ht="14.55" customHeight="1" x14ac:dyDescent="0.3">
      <c r="A5" s="44">
        <v>3</v>
      </c>
      <c r="B5" s="349" t="s">
        <v>404</v>
      </c>
      <c r="C5"/>
      <c r="D5"/>
      <c r="E5"/>
      <c r="F5"/>
      <c r="G5"/>
      <c r="H5"/>
      <c r="I5"/>
      <c r="J5"/>
      <c r="K5"/>
      <c r="L5"/>
      <c r="M5"/>
      <c r="N5"/>
      <c r="O5"/>
      <c r="P5"/>
      <c r="Q5"/>
      <c r="R5"/>
      <c r="S5"/>
      <c r="T5"/>
      <c r="U5"/>
      <c r="V5"/>
    </row>
    <row r="6" spans="1:22" s="4" customFormat="1" ht="14.55" customHeight="1" x14ac:dyDescent="0.3">
      <c r="A6" s="44">
        <v>4</v>
      </c>
      <c r="B6" s="386" t="s">
        <v>318</v>
      </c>
      <c r="C6"/>
      <c r="D6"/>
      <c r="E6"/>
      <c r="F6"/>
      <c r="G6"/>
      <c r="H6"/>
      <c r="I6"/>
      <c r="J6"/>
      <c r="K6"/>
      <c r="L6"/>
      <c r="M6"/>
      <c r="N6"/>
      <c r="O6"/>
      <c r="P6"/>
      <c r="Q6"/>
      <c r="R6"/>
      <c r="S6"/>
      <c r="T6"/>
      <c r="U6"/>
      <c r="V6"/>
    </row>
    <row r="7" spans="1:22" s="4" customFormat="1" ht="14.55" customHeight="1" x14ac:dyDescent="0.3">
      <c r="A7" s="44">
        <v>5</v>
      </c>
      <c r="B7" s="349" t="s">
        <v>371</v>
      </c>
      <c r="C7"/>
      <c r="D7"/>
      <c r="E7"/>
      <c r="F7"/>
      <c r="G7"/>
      <c r="H7"/>
      <c r="I7"/>
      <c r="J7"/>
      <c r="K7"/>
      <c r="L7"/>
      <c r="M7"/>
      <c r="N7"/>
      <c r="O7"/>
      <c r="P7"/>
      <c r="Q7"/>
      <c r="R7"/>
      <c r="S7"/>
      <c r="T7"/>
      <c r="U7"/>
      <c r="V7"/>
    </row>
    <row r="8" spans="1:22" ht="15.6" x14ac:dyDescent="0.3">
      <c r="A8" s="387"/>
      <c r="B8" s="388"/>
      <c r="C8" s="388"/>
      <c r="D8" s="388"/>
      <c r="E8" s="388"/>
      <c r="O8" s="387"/>
    </row>
    <row r="9" spans="1:22" ht="15.6" x14ac:dyDescent="0.3">
      <c r="A9" s="85"/>
      <c r="B9" s="87" t="s">
        <v>10</v>
      </c>
      <c r="C9" s="763"/>
      <c r="D9" s="763"/>
      <c r="E9" s="86"/>
      <c r="F9" s="86"/>
      <c r="G9" s="86"/>
      <c r="H9" s="86"/>
      <c r="I9" s="86"/>
      <c r="J9" s="86"/>
      <c r="K9" s="86"/>
      <c r="L9" s="86"/>
      <c r="M9" s="86"/>
      <c r="N9" s="86"/>
      <c r="O9" s="86"/>
      <c r="P9" s="86"/>
      <c r="Q9" s="86"/>
      <c r="R9" s="86"/>
      <c r="S9" s="86"/>
      <c r="T9" s="86"/>
      <c r="U9" s="86"/>
    </row>
    <row r="10" spans="1:22" ht="16.2" thickBot="1" x14ac:dyDescent="0.35">
      <c r="A10" s="85"/>
      <c r="B10" s="88" t="s">
        <v>11</v>
      </c>
      <c r="C10" s="763"/>
      <c r="D10" s="763"/>
      <c r="E10" s="86"/>
      <c r="F10" s="86"/>
      <c r="G10" s="86"/>
      <c r="H10" s="86"/>
      <c r="I10" s="86"/>
      <c r="J10" s="86"/>
      <c r="K10" s="86"/>
      <c r="L10" s="86"/>
      <c r="M10" s="86"/>
      <c r="N10" s="86"/>
      <c r="O10" s="86"/>
      <c r="P10" s="86"/>
      <c r="Q10" s="86"/>
      <c r="R10" s="86"/>
      <c r="S10" s="86"/>
      <c r="T10" s="86"/>
      <c r="U10" s="86"/>
    </row>
    <row r="11" spans="1:22" ht="15" thickBot="1" x14ac:dyDescent="0.35">
      <c r="A11" s="89"/>
      <c r="B11" s="90"/>
      <c r="C11" s="90"/>
      <c r="D11" s="90"/>
      <c r="E11" s="760" t="s">
        <v>322</v>
      </c>
      <c r="F11" s="761"/>
      <c r="G11" s="761"/>
      <c r="H11" s="761"/>
      <c r="I11" s="761"/>
      <c r="J11" s="761"/>
      <c r="K11" s="761"/>
      <c r="L11" s="761"/>
      <c r="M11" s="761"/>
      <c r="N11" s="761"/>
      <c r="O11" s="761"/>
      <c r="P11" s="761"/>
      <c r="Q11" s="761"/>
      <c r="R11" s="761"/>
      <c r="S11" s="762"/>
      <c r="T11" s="86"/>
      <c r="U11" s="86"/>
    </row>
    <row r="12" spans="1:22" ht="15" thickBot="1" x14ac:dyDescent="0.35">
      <c r="A12" s="89"/>
      <c r="B12" s="90"/>
      <c r="C12" s="90"/>
      <c r="D12" s="90"/>
      <c r="E12" s="760" t="s">
        <v>299</v>
      </c>
      <c r="F12" s="761"/>
      <c r="G12" s="761"/>
      <c r="H12" s="762"/>
      <c r="I12" s="760" t="s">
        <v>372</v>
      </c>
      <c r="J12" s="761"/>
      <c r="K12" s="761"/>
      <c r="L12" s="761"/>
      <c r="M12" s="761"/>
      <c r="N12" s="761"/>
      <c r="O12" s="761"/>
      <c r="P12" s="761"/>
      <c r="Q12" s="761"/>
      <c r="R12" s="761"/>
      <c r="S12" s="762"/>
      <c r="T12" s="86"/>
      <c r="U12" s="86"/>
    </row>
    <row r="13" spans="1:22" s="7" customFormat="1" ht="41.4" x14ac:dyDescent="0.3">
      <c r="A13" s="86"/>
      <c r="B13" s="91"/>
      <c r="C13" s="92" t="s">
        <v>179</v>
      </c>
      <c r="D13" s="95" t="s">
        <v>180</v>
      </c>
      <c r="E13" s="363">
        <v>2022</v>
      </c>
      <c r="F13" s="363">
        <v>2023</v>
      </c>
      <c r="G13" s="363">
        <v>2024</v>
      </c>
      <c r="H13" s="363">
        <v>2025</v>
      </c>
      <c r="I13" s="93">
        <v>2026</v>
      </c>
      <c r="J13" s="94">
        <v>2027</v>
      </c>
      <c r="K13" s="94">
        <v>2028</v>
      </c>
      <c r="L13" s="94">
        <v>2029</v>
      </c>
      <c r="M13" s="94">
        <v>2030</v>
      </c>
      <c r="N13" s="94">
        <v>2031</v>
      </c>
      <c r="O13" s="94">
        <v>2032</v>
      </c>
      <c r="P13" s="94">
        <v>2033</v>
      </c>
      <c r="Q13" s="94">
        <v>2034</v>
      </c>
      <c r="R13" s="94">
        <v>2035</v>
      </c>
      <c r="S13" s="292">
        <v>2036</v>
      </c>
      <c r="T13" s="286" t="s">
        <v>321</v>
      </c>
      <c r="U13" s="96"/>
    </row>
    <row r="14" spans="1:22" ht="14.4" x14ac:dyDescent="0.3">
      <c r="A14" s="97"/>
      <c r="B14" s="767" t="s">
        <v>181</v>
      </c>
      <c r="C14" s="767"/>
      <c r="D14" s="767"/>
      <c r="E14" s="129"/>
      <c r="F14" s="129"/>
      <c r="G14" s="129"/>
      <c r="H14" s="129"/>
      <c r="I14" s="129"/>
      <c r="J14" s="129"/>
      <c r="K14" s="129"/>
      <c r="L14" s="129"/>
      <c r="M14" s="129"/>
      <c r="N14" s="129"/>
      <c r="O14" s="129"/>
      <c r="P14" s="129"/>
      <c r="Q14" s="129"/>
      <c r="R14" s="129"/>
      <c r="S14" s="129"/>
      <c r="T14" s="98"/>
      <c r="U14" s="86"/>
    </row>
    <row r="15" spans="1:22" ht="13.05" customHeight="1" x14ac:dyDescent="0.3">
      <c r="A15" s="86"/>
      <c r="B15" s="99" t="s">
        <v>182</v>
      </c>
      <c r="C15" s="100" t="s">
        <v>183</v>
      </c>
      <c r="D15" s="281" t="s">
        <v>184</v>
      </c>
      <c r="E15" s="48"/>
      <c r="F15" s="48"/>
      <c r="G15" s="48"/>
      <c r="H15" s="272"/>
      <c r="I15" s="101"/>
      <c r="J15" s="48"/>
      <c r="K15" s="48"/>
      <c r="L15" s="48"/>
      <c r="M15" s="48"/>
      <c r="N15" s="48"/>
      <c r="O15" s="48"/>
      <c r="P15" s="48"/>
      <c r="Q15" s="48"/>
      <c r="R15" s="48"/>
      <c r="S15" s="272"/>
      <c r="T15" s="287">
        <f>SUM(I15:S15)</f>
        <v>0</v>
      </c>
      <c r="U15" s="86"/>
    </row>
    <row r="16" spans="1:22" ht="13.05" customHeight="1" x14ac:dyDescent="0.3">
      <c r="A16" s="86"/>
      <c r="B16" s="102" t="s">
        <v>185</v>
      </c>
      <c r="C16" s="100" t="s">
        <v>186</v>
      </c>
      <c r="D16" s="281" t="s">
        <v>187</v>
      </c>
      <c r="E16" s="48"/>
      <c r="F16" s="48"/>
      <c r="G16" s="48"/>
      <c r="H16" s="272"/>
      <c r="I16" s="101"/>
      <c r="J16" s="48"/>
      <c r="K16" s="48"/>
      <c r="L16" s="48"/>
      <c r="M16" s="48"/>
      <c r="N16" s="48"/>
      <c r="O16" s="48"/>
      <c r="P16" s="48"/>
      <c r="Q16" s="48"/>
      <c r="R16" s="48"/>
      <c r="S16" s="272"/>
      <c r="T16" s="287">
        <f t="shared" ref="T16:T18" si="0">SUM(I16:S16)</f>
        <v>0</v>
      </c>
      <c r="U16" s="86"/>
    </row>
    <row r="17" spans="1:21" ht="13.05" customHeight="1" x14ac:dyDescent="0.3">
      <c r="A17" s="86"/>
      <c r="B17" s="102" t="s">
        <v>188</v>
      </c>
      <c r="C17" s="100" t="s">
        <v>189</v>
      </c>
      <c r="D17" s="281" t="s">
        <v>190</v>
      </c>
      <c r="E17" s="48"/>
      <c r="F17" s="48"/>
      <c r="G17" s="48"/>
      <c r="H17" s="272"/>
      <c r="I17" s="101"/>
      <c r="J17" s="48"/>
      <c r="K17" s="48"/>
      <c r="L17" s="48"/>
      <c r="M17" s="48"/>
      <c r="N17" s="48"/>
      <c r="O17" s="48"/>
      <c r="P17" s="48"/>
      <c r="Q17" s="48"/>
      <c r="R17" s="48"/>
      <c r="S17" s="272"/>
      <c r="T17" s="287">
        <f t="shared" si="0"/>
        <v>0</v>
      </c>
      <c r="U17" s="86"/>
    </row>
    <row r="18" spans="1:21" ht="13.05" customHeight="1" x14ac:dyDescent="0.3">
      <c r="A18" s="86"/>
      <c r="B18" s="102" t="s">
        <v>191</v>
      </c>
      <c r="C18" s="100" t="s">
        <v>189</v>
      </c>
      <c r="D18" s="281" t="s">
        <v>190</v>
      </c>
      <c r="E18" s="48"/>
      <c r="F18" s="48"/>
      <c r="G18" s="48"/>
      <c r="H18" s="272"/>
      <c r="I18" s="101"/>
      <c r="J18" s="48"/>
      <c r="K18" s="48"/>
      <c r="L18" s="48"/>
      <c r="M18" s="48"/>
      <c r="N18" s="48"/>
      <c r="O18" s="48"/>
      <c r="P18" s="48"/>
      <c r="Q18" s="48"/>
      <c r="R18" s="48"/>
      <c r="S18" s="272"/>
      <c r="T18" s="287">
        <f t="shared" si="0"/>
        <v>0</v>
      </c>
      <c r="U18" s="86"/>
    </row>
    <row r="19" spans="1:21" ht="10.199999999999999" customHeight="1" x14ac:dyDescent="0.3">
      <c r="A19" s="86"/>
      <c r="B19" s="103"/>
      <c r="C19" s="86"/>
      <c r="D19" s="86"/>
      <c r="E19" s="86"/>
      <c r="F19" s="86"/>
      <c r="G19" s="86"/>
      <c r="H19" s="86"/>
      <c r="I19" s="86"/>
      <c r="J19" s="86"/>
      <c r="K19" s="86"/>
      <c r="L19" s="86"/>
      <c r="M19" s="86"/>
      <c r="N19" s="86"/>
      <c r="O19" s="86"/>
      <c r="P19" s="86"/>
      <c r="Q19" s="86"/>
      <c r="R19" s="86"/>
      <c r="S19" s="86"/>
      <c r="T19" s="104"/>
      <c r="U19" s="86"/>
    </row>
    <row r="20" spans="1:21" ht="14.4" x14ac:dyDescent="0.3">
      <c r="A20" s="97"/>
      <c r="B20" s="767" t="s">
        <v>192</v>
      </c>
      <c r="C20" s="767"/>
      <c r="D20" s="767"/>
      <c r="E20" s="105"/>
      <c r="F20" s="105"/>
      <c r="G20" s="105"/>
      <c r="H20" s="105"/>
      <c r="I20" s="105"/>
      <c r="J20" s="105"/>
      <c r="K20" s="105"/>
      <c r="L20" s="105"/>
      <c r="M20" s="105"/>
      <c r="N20" s="105"/>
      <c r="O20" s="105"/>
      <c r="P20" s="105"/>
      <c r="Q20" s="105"/>
      <c r="R20" s="105"/>
      <c r="S20" s="105"/>
      <c r="T20" s="106"/>
      <c r="U20" s="86"/>
    </row>
    <row r="21" spans="1:21" ht="13.05" customHeight="1" x14ac:dyDescent="0.3">
      <c r="A21" s="86"/>
      <c r="B21" s="99" t="s">
        <v>193</v>
      </c>
      <c r="C21" s="100" t="s">
        <v>183</v>
      </c>
      <c r="D21" s="281" t="s">
        <v>184</v>
      </c>
      <c r="E21" s="132"/>
      <c r="F21" s="132"/>
      <c r="G21" s="132"/>
      <c r="H21" s="273"/>
      <c r="I21" s="101"/>
      <c r="J21" s="107"/>
      <c r="K21" s="108"/>
      <c r="L21" s="108"/>
      <c r="M21" s="108"/>
      <c r="N21" s="108"/>
      <c r="O21" s="108"/>
      <c r="P21" s="108"/>
      <c r="Q21" s="108"/>
      <c r="R21" s="108"/>
      <c r="S21" s="293"/>
      <c r="T21" s="288">
        <f>SUM(I21:S21)</f>
        <v>0</v>
      </c>
      <c r="U21" s="86"/>
    </row>
    <row r="22" spans="1:21" ht="13.05" customHeight="1" x14ac:dyDescent="0.3">
      <c r="A22" s="86"/>
      <c r="B22" s="102" t="s">
        <v>185</v>
      </c>
      <c r="C22" s="100" t="s">
        <v>186</v>
      </c>
      <c r="D22" s="281" t="s">
        <v>187</v>
      </c>
      <c r="E22" s="130"/>
      <c r="F22" s="130"/>
      <c r="G22" s="130"/>
      <c r="H22" s="274"/>
      <c r="I22" s="101"/>
      <c r="J22" s="101"/>
      <c r="K22" s="48"/>
      <c r="L22" s="48"/>
      <c r="M22" s="48"/>
      <c r="N22" s="48"/>
      <c r="O22" s="48"/>
      <c r="P22" s="48"/>
      <c r="Q22" s="48"/>
      <c r="R22" s="48"/>
      <c r="S22" s="272"/>
      <c r="T22" s="287">
        <f t="shared" ref="T22:T24" si="1">SUM(I22:S22)</f>
        <v>0</v>
      </c>
      <c r="U22" s="86"/>
    </row>
    <row r="23" spans="1:21" ht="13.05" customHeight="1" x14ac:dyDescent="0.3">
      <c r="A23" s="86"/>
      <c r="B23" s="102" t="s">
        <v>188</v>
      </c>
      <c r="C23" s="100" t="s">
        <v>189</v>
      </c>
      <c r="D23" s="281" t="s">
        <v>190</v>
      </c>
      <c r="E23" s="130"/>
      <c r="F23" s="130"/>
      <c r="G23" s="130"/>
      <c r="H23" s="274"/>
      <c r="I23" s="101"/>
      <c r="J23" s="101"/>
      <c r="K23" s="48"/>
      <c r="L23" s="48"/>
      <c r="M23" s="48"/>
      <c r="N23" s="48"/>
      <c r="O23" s="48"/>
      <c r="P23" s="48"/>
      <c r="Q23" s="48"/>
      <c r="R23" s="48"/>
      <c r="S23" s="272"/>
      <c r="T23" s="287">
        <f t="shared" si="1"/>
        <v>0</v>
      </c>
      <c r="U23" s="86"/>
    </row>
    <row r="24" spans="1:21" ht="13.05" customHeight="1" x14ac:dyDescent="0.3">
      <c r="A24" s="86"/>
      <c r="B24" s="102" t="s">
        <v>191</v>
      </c>
      <c r="C24" s="100" t="s">
        <v>189</v>
      </c>
      <c r="D24" s="281" t="s">
        <v>190</v>
      </c>
      <c r="E24" s="133"/>
      <c r="F24" s="133"/>
      <c r="G24" s="133"/>
      <c r="H24" s="275"/>
      <c r="I24" s="101"/>
      <c r="J24" s="101"/>
      <c r="K24" s="48"/>
      <c r="L24" s="48"/>
      <c r="M24" s="48"/>
      <c r="N24" s="48"/>
      <c r="O24" s="48"/>
      <c r="P24" s="48"/>
      <c r="Q24" s="48"/>
      <c r="R24" s="48"/>
      <c r="S24" s="272"/>
      <c r="T24" s="287">
        <f t="shared" si="1"/>
        <v>0</v>
      </c>
      <c r="U24" s="86"/>
    </row>
    <row r="25" spans="1:21" ht="10.199999999999999" customHeight="1" x14ac:dyDescent="0.3">
      <c r="A25" s="86"/>
      <c r="B25" s="103"/>
      <c r="C25" s="86"/>
      <c r="D25" s="86"/>
      <c r="E25" s="86"/>
      <c r="F25" s="86"/>
      <c r="G25" s="86"/>
      <c r="H25" s="86"/>
      <c r="I25" s="86"/>
      <c r="J25" s="86"/>
      <c r="K25" s="86"/>
      <c r="L25" s="86"/>
      <c r="M25" s="86"/>
      <c r="N25" s="86"/>
      <c r="O25" s="86"/>
      <c r="P25" s="86"/>
      <c r="Q25" s="86"/>
      <c r="R25" s="86"/>
      <c r="S25" s="86"/>
      <c r="T25" s="104"/>
      <c r="U25" s="86"/>
    </row>
    <row r="26" spans="1:21" ht="14.4" x14ac:dyDescent="0.3">
      <c r="A26" s="86"/>
      <c r="B26" s="767" t="s">
        <v>194</v>
      </c>
      <c r="C26" s="767"/>
      <c r="D26" s="767"/>
      <c r="E26" s="109"/>
      <c r="F26" s="109"/>
      <c r="G26" s="109"/>
      <c r="H26" s="109"/>
      <c r="I26" s="105"/>
      <c r="J26" s="105"/>
      <c r="K26" s="105"/>
      <c r="L26" s="105"/>
      <c r="M26" s="105"/>
      <c r="N26" s="105"/>
      <c r="O26" s="105"/>
      <c r="P26" s="105"/>
      <c r="Q26" s="105"/>
      <c r="R26" s="105"/>
      <c r="S26" s="105"/>
      <c r="T26" s="110"/>
      <c r="U26" s="86"/>
    </row>
    <row r="27" spans="1:21" ht="13.2" customHeight="1" x14ac:dyDescent="0.3">
      <c r="A27" s="86"/>
      <c r="B27" s="111"/>
      <c r="C27" s="112"/>
      <c r="D27" s="282" t="s">
        <v>195</v>
      </c>
      <c r="E27" s="116">
        <f>SUMIFS(E$15:E$18,$C$15:$C$18,"Attributable")</f>
        <v>0</v>
      </c>
      <c r="F27" s="116">
        <f t="shared" ref="F27:S27" si="2">SUMIFS(F$15:F$18,$C$15:$C$18,"Attributable")</f>
        <v>0</v>
      </c>
      <c r="G27" s="116">
        <f t="shared" si="2"/>
        <v>0</v>
      </c>
      <c r="H27" s="276">
        <f t="shared" si="2"/>
        <v>0</v>
      </c>
      <c r="I27" s="271">
        <f t="shared" si="2"/>
        <v>0</v>
      </c>
      <c r="J27" s="116">
        <f t="shared" si="2"/>
        <v>0</v>
      </c>
      <c r="K27" s="116">
        <f t="shared" si="2"/>
        <v>0</v>
      </c>
      <c r="L27" s="116">
        <f t="shared" si="2"/>
        <v>0</v>
      </c>
      <c r="M27" s="116">
        <f t="shared" si="2"/>
        <v>0</v>
      </c>
      <c r="N27" s="116">
        <f t="shared" si="2"/>
        <v>0</v>
      </c>
      <c r="O27" s="116">
        <f t="shared" si="2"/>
        <v>0</v>
      </c>
      <c r="P27" s="116">
        <f t="shared" si="2"/>
        <v>0</v>
      </c>
      <c r="Q27" s="116">
        <f t="shared" si="2"/>
        <v>0</v>
      </c>
      <c r="R27" s="116">
        <f t="shared" si="2"/>
        <v>0</v>
      </c>
      <c r="S27" s="276">
        <f t="shared" si="2"/>
        <v>0</v>
      </c>
      <c r="T27" s="113">
        <f>SUM(I27:S27)</f>
        <v>0</v>
      </c>
      <c r="U27" s="86"/>
    </row>
    <row r="28" spans="1:21" ht="13.2" customHeight="1" x14ac:dyDescent="0.3">
      <c r="A28" s="86"/>
      <c r="B28" s="114"/>
      <c r="C28" s="115"/>
      <c r="D28" s="283" t="s">
        <v>196</v>
      </c>
      <c r="E28" s="116">
        <f t="shared" ref="E28:S28" si="3">SUMIFS(E$15:E$18,$C$15:$C$18,"Associated")</f>
        <v>0</v>
      </c>
      <c r="F28" s="116">
        <f t="shared" si="3"/>
        <v>0</v>
      </c>
      <c r="G28" s="116">
        <f t="shared" si="3"/>
        <v>0</v>
      </c>
      <c r="H28" s="276">
        <f t="shared" si="3"/>
        <v>0</v>
      </c>
      <c r="I28" s="271">
        <f t="shared" si="3"/>
        <v>0</v>
      </c>
      <c r="J28" s="116">
        <f t="shared" si="3"/>
        <v>0</v>
      </c>
      <c r="K28" s="116">
        <f t="shared" si="3"/>
        <v>0</v>
      </c>
      <c r="L28" s="116">
        <f t="shared" si="3"/>
        <v>0</v>
      </c>
      <c r="M28" s="116">
        <f t="shared" si="3"/>
        <v>0</v>
      </c>
      <c r="N28" s="116">
        <f t="shared" si="3"/>
        <v>0</v>
      </c>
      <c r="O28" s="116">
        <f t="shared" si="3"/>
        <v>0</v>
      </c>
      <c r="P28" s="116">
        <f t="shared" si="3"/>
        <v>0</v>
      </c>
      <c r="Q28" s="116">
        <f t="shared" si="3"/>
        <v>0</v>
      </c>
      <c r="R28" s="116">
        <f t="shared" si="3"/>
        <v>0</v>
      </c>
      <c r="S28" s="276">
        <f t="shared" si="3"/>
        <v>0</v>
      </c>
      <c r="T28" s="117">
        <f t="shared" ref="T28:T31" si="4">SUM(I28:S28)</f>
        <v>0</v>
      </c>
      <c r="U28" s="86"/>
    </row>
    <row r="29" spans="1:21" ht="13.05" customHeight="1" x14ac:dyDescent="0.3">
      <c r="A29" s="86"/>
      <c r="B29" s="118"/>
      <c r="C29" s="119"/>
      <c r="D29" s="284" t="s">
        <v>197</v>
      </c>
      <c r="E29" s="47">
        <f t="shared" ref="E29" si="5">SUM(E$15:E$18)</f>
        <v>0</v>
      </c>
      <c r="F29" s="47">
        <f>SUM(F$15:F$18)</f>
        <v>0</v>
      </c>
      <c r="G29" s="47">
        <f t="shared" ref="G29:S29" si="6">SUM(G$15:G$18)</f>
        <v>0</v>
      </c>
      <c r="H29" s="277">
        <f t="shared" si="6"/>
        <v>0</v>
      </c>
      <c r="I29" s="120">
        <f>SUM(I$15:I$18)</f>
        <v>0</v>
      </c>
      <c r="J29" s="47">
        <f t="shared" si="6"/>
        <v>0</v>
      </c>
      <c r="K29" s="47">
        <f t="shared" si="6"/>
        <v>0</v>
      </c>
      <c r="L29" s="47">
        <f t="shared" si="6"/>
        <v>0</v>
      </c>
      <c r="M29" s="47">
        <f t="shared" si="6"/>
        <v>0</v>
      </c>
      <c r="N29" s="47">
        <f t="shared" si="6"/>
        <v>0</v>
      </c>
      <c r="O29" s="47">
        <f t="shared" si="6"/>
        <v>0</v>
      </c>
      <c r="P29" s="47">
        <f t="shared" si="6"/>
        <v>0</v>
      </c>
      <c r="Q29" s="47">
        <f t="shared" si="6"/>
        <v>0</v>
      </c>
      <c r="R29" s="47">
        <f t="shared" si="6"/>
        <v>0</v>
      </c>
      <c r="S29" s="277">
        <f t="shared" si="6"/>
        <v>0</v>
      </c>
      <c r="T29" s="289">
        <f>SUM(I29:S29)</f>
        <v>0</v>
      </c>
      <c r="U29" s="86"/>
    </row>
    <row r="30" spans="1:21" ht="13.2" customHeight="1" x14ac:dyDescent="0.3">
      <c r="A30" s="86"/>
      <c r="B30" s="114"/>
      <c r="C30" s="115"/>
      <c r="D30" s="282" t="s">
        <v>198</v>
      </c>
      <c r="E30" s="264"/>
      <c r="F30" s="264"/>
      <c r="G30" s="264"/>
      <c r="H30" s="278"/>
      <c r="I30" s="271">
        <f>SUMIFS(I$21:I$24,$C$21:$C$24,"Attributable")</f>
        <v>0</v>
      </c>
      <c r="J30" s="116">
        <f t="shared" ref="J30:S30" si="7">SUMIFS(J$21:J$24,$C$21:$C$24,"Attributable")</f>
        <v>0</v>
      </c>
      <c r="K30" s="116">
        <f t="shared" si="7"/>
        <v>0</v>
      </c>
      <c r="L30" s="116">
        <f t="shared" si="7"/>
        <v>0</v>
      </c>
      <c r="M30" s="116">
        <f t="shared" si="7"/>
        <v>0</v>
      </c>
      <c r="N30" s="116">
        <f t="shared" si="7"/>
        <v>0</v>
      </c>
      <c r="O30" s="116">
        <f t="shared" si="7"/>
        <v>0</v>
      </c>
      <c r="P30" s="116">
        <f t="shared" si="7"/>
        <v>0</v>
      </c>
      <c r="Q30" s="116">
        <f t="shared" si="7"/>
        <v>0</v>
      </c>
      <c r="R30" s="116">
        <f t="shared" si="7"/>
        <v>0</v>
      </c>
      <c r="S30" s="276">
        <f t="shared" si="7"/>
        <v>0</v>
      </c>
      <c r="T30" s="117">
        <f t="shared" si="4"/>
        <v>0</v>
      </c>
      <c r="U30" s="86"/>
    </row>
    <row r="31" spans="1:21" ht="13.2" customHeight="1" x14ac:dyDescent="0.3">
      <c r="A31" s="86"/>
      <c r="B31" s="114"/>
      <c r="C31" s="115"/>
      <c r="D31" s="283" t="s">
        <v>199</v>
      </c>
      <c r="E31" s="670"/>
      <c r="F31" s="670"/>
      <c r="G31" s="670"/>
      <c r="H31" s="279"/>
      <c r="I31" s="271">
        <f>SUMIFS(I$21:I$24,$C$21:$C$24,"Associated")</f>
        <v>0</v>
      </c>
      <c r="J31" s="116">
        <f t="shared" ref="J31:S31" si="8">SUMIFS(J$21:J$24,$C$21:$C$24,"Associated")</f>
        <v>0</v>
      </c>
      <c r="K31" s="116">
        <f t="shared" si="8"/>
        <v>0</v>
      </c>
      <c r="L31" s="116">
        <f t="shared" si="8"/>
        <v>0</v>
      </c>
      <c r="M31" s="116">
        <f t="shared" si="8"/>
        <v>0</v>
      </c>
      <c r="N31" s="116">
        <f t="shared" si="8"/>
        <v>0</v>
      </c>
      <c r="O31" s="116">
        <f t="shared" si="8"/>
        <v>0</v>
      </c>
      <c r="P31" s="116">
        <f t="shared" si="8"/>
        <v>0</v>
      </c>
      <c r="Q31" s="116">
        <f t="shared" si="8"/>
        <v>0</v>
      </c>
      <c r="R31" s="116">
        <f t="shared" si="8"/>
        <v>0</v>
      </c>
      <c r="S31" s="276">
        <f t="shared" si="8"/>
        <v>0</v>
      </c>
      <c r="T31" s="117">
        <f t="shared" si="4"/>
        <v>0</v>
      </c>
      <c r="U31" s="86"/>
    </row>
    <row r="32" spans="1:21" ht="13.05" customHeight="1" x14ac:dyDescent="0.3">
      <c r="A32" s="86"/>
      <c r="B32" s="121"/>
      <c r="C32" s="122"/>
      <c r="D32" s="285" t="s">
        <v>200</v>
      </c>
      <c r="E32" s="674">
        <f>E29</f>
        <v>0</v>
      </c>
      <c r="F32" s="675">
        <f t="shared" ref="F32:H32" si="9">F29</f>
        <v>0</v>
      </c>
      <c r="G32" s="675">
        <f t="shared" si="9"/>
        <v>0</v>
      </c>
      <c r="H32" s="676">
        <f t="shared" si="9"/>
        <v>0</v>
      </c>
      <c r="I32" s="120">
        <f>SUM(I$21:I$24)</f>
        <v>0</v>
      </c>
      <c r="J32" s="47">
        <f t="shared" ref="J32:S32" si="10">SUM(J$21:J$24)</f>
        <v>0</v>
      </c>
      <c r="K32" s="47">
        <f t="shared" si="10"/>
        <v>0</v>
      </c>
      <c r="L32" s="47">
        <f t="shared" si="10"/>
        <v>0</v>
      </c>
      <c r="M32" s="47">
        <f t="shared" si="10"/>
        <v>0</v>
      </c>
      <c r="N32" s="47">
        <f t="shared" si="10"/>
        <v>0</v>
      </c>
      <c r="O32" s="47">
        <f t="shared" si="10"/>
        <v>0</v>
      </c>
      <c r="P32" s="47">
        <f t="shared" si="10"/>
        <v>0</v>
      </c>
      <c r="Q32" s="47">
        <f t="shared" si="10"/>
        <v>0</v>
      </c>
      <c r="R32" s="47">
        <f t="shared" si="10"/>
        <v>0</v>
      </c>
      <c r="S32" s="277">
        <f t="shared" si="10"/>
        <v>0</v>
      </c>
      <c r="T32" s="290">
        <f>SUM(I32:S32)</f>
        <v>0</v>
      </c>
      <c r="U32" s="86"/>
    </row>
    <row r="33" spans="1:21" ht="13.05" customHeight="1" thickBot="1" x14ac:dyDescent="0.35">
      <c r="A33" s="86"/>
      <c r="B33" s="123"/>
      <c r="C33" s="124"/>
      <c r="D33" s="295" t="s">
        <v>201</v>
      </c>
      <c r="E33" s="131"/>
      <c r="F33" s="131"/>
      <c r="G33" s="131"/>
      <c r="H33" s="280"/>
      <c r="I33" s="125">
        <f t="shared" ref="I33:S33" si="11">I29-I32</f>
        <v>0</v>
      </c>
      <c r="J33" s="126">
        <f>J29-J32</f>
        <v>0</v>
      </c>
      <c r="K33" s="126">
        <f t="shared" si="11"/>
        <v>0</v>
      </c>
      <c r="L33" s="126">
        <f t="shared" si="11"/>
        <v>0</v>
      </c>
      <c r="M33" s="126">
        <f t="shared" si="11"/>
        <v>0</v>
      </c>
      <c r="N33" s="126">
        <f t="shared" si="11"/>
        <v>0</v>
      </c>
      <c r="O33" s="126">
        <f t="shared" si="11"/>
        <v>0</v>
      </c>
      <c r="P33" s="126">
        <f t="shared" si="11"/>
        <v>0</v>
      </c>
      <c r="Q33" s="126">
        <f t="shared" si="11"/>
        <v>0</v>
      </c>
      <c r="R33" s="126">
        <f t="shared" si="11"/>
        <v>0</v>
      </c>
      <c r="S33" s="294">
        <f t="shared" si="11"/>
        <v>0</v>
      </c>
      <c r="T33" s="291">
        <f>SUM(I33:S33)</f>
        <v>0</v>
      </c>
      <c r="U33" s="86"/>
    </row>
    <row r="34" spans="1:21" ht="15" thickBot="1" x14ac:dyDescent="0.35">
      <c r="A34" s="86"/>
      <c r="B34" s="127"/>
      <c r="C34" s="127"/>
      <c r="D34" s="127"/>
      <c r="E34" s="127"/>
      <c r="F34" s="86"/>
      <c r="G34" s="86"/>
      <c r="H34" s="86"/>
      <c r="I34" s="86"/>
      <c r="J34" s="86"/>
      <c r="K34" s="86"/>
      <c r="L34" s="86"/>
      <c r="M34" s="86"/>
      <c r="N34" s="86"/>
      <c r="O34" s="86"/>
      <c r="P34" s="86"/>
      <c r="Q34" s="86"/>
      <c r="R34" s="86"/>
      <c r="S34" s="86"/>
      <c r="T34" s="86"/>
      <c r="U34" s="86"/>
    </row>
    <row r="35" spans="1:21" ht="14.4" x14ac:dyDescent="0.3">
      <c r="A35" s="86"/>
      <c r="B35" s="764" t="s">
        <v>202</v>
      </c>
      <c r="C35" s="765"/>
      <c r="D35" s="766"/>
      <c r="E35" s="86"/>
      <c r="F35" s="86"/>
      <c r="G35" s="86"/>
      <c r="H35" s="86"/>
      <c r="I35" s="86"/>
      <c r="J35" s="86"/>
      <c r="K35" s="86"/>
      <c r="L35" s="86"/>
      <c r="M35" s="86"/>
      <c r="N35" s="86"/>
      <c r="O35" s="86"/>
      <c r="P35" s="86"/>
      <c r="Q35" s="86"/>
      <c r="R35" s="86"/>
      <c r="S35" s="86"/>
      <c r="T35" s="86"/>
      <c r="U35" s="86"/>
    </row>
    <row r="36" spans="1:21" ht="15" customHeight="1" thickBot="1" x14ac:dyDescent="0.35">
      <c r="A36" s="86"/>
      <c r="B36" s="136" t="s">
        <v>203</v>
      </c>
      <c r="C36" s="137" t="s">
        <v>46</v>
      </c>
      <c r="D36" s="266" t="s">
        <v>204</v>
      </c>
      <c r="E36" s="86"/>
      <c r="F36" s="86"/>
      <c r="G36" s="86"/>
      <c r="H36" s="86"/>
      <c r="I36" s="86"/>
      <c r="J36" s="86"/>
      <c r="K36" s="86"/>
      <c r="L36" s="86"/>
      <c r="M36" s="86"/>
      <c r="N36" s="86"/>
      <c r="O36" s="86"/>
      <c r="P36" s="86"/>
      <c r="Q36" s="86"/>
      <c r="R36" s="86"/>
      <c r="S36" s="86"/>
      <c r="T36" s="86"/>
      <c r="U36" s="86"/>
    </row>
    <row r="37" spans="1:21" ht="15" customHeight="1" thickTop="1" x14ac:dyDescent="0.3">
      <c r="A37" s="86"/>
      <c r="B37" s="8" t="s">
        <v>375</v>
      </c>
      <c r="C37" s="49"/>
      <c r="D37" s="267" t="s">
        <v>206</v>
      </c>
      <c r="E37" s="86"/>
      <c r="F37" s="86"/>
      <c r="G37" s="86"/>
      <c r="H37" s="86"/>
      <c r="I37" s="86"/>
      <c r="J37" s="86"/>
      <c r="K37" s="86"/>
      <c r="L37" s="86"/>
      <c r="M37" s="86"/>
      <c r="N37" s="86"/>
      <c r="O37" s="86"/>
      <c r="P37" s="86"/>
      <c r="Q37" s="86"/>
      <c r="R37" s="86"/>
      <c r="S37" s="86"/>
      <c r="T37" s="86"/>
      <c r="U37" s="86"/>
    </row>
    <row r="38" spans="1:21" ht="15" customHeight="1" x14ac:dyDescent="0.3">
      <c r="A38" s="86"/>
      <c r="B38" s="8" t="s">
        <v>376</v>
      </c>
      <c r="C38" s="296"/>
      <c r="D38" s="373" t="s">
        <v>411</v>
      </c>
      <c r="E38" s="86"/>
      <c r="F38" s="86"/>
      <c r="G38" s="86"/>
      <c r="H38" s="86"/>
      <c r="I38" s="86"/>
      <c r="J38" s="86"/>
      <c r="K38" s="86"/>
      <c r="L38" s="86"/>
      <c r="M38" s="86"/>
      <c r="N38" s="86"/>
      <c r="O38" s="86"/>
      <c r="P38" s="86"/>
      <c r="Q38" s="86"/>
      <c r="R38" s="86"/>
      <c r="S38" s="86"/>
      <c r="T38" s="86"/>
      <c r="U38" s="86"/>
    </row>
    <row r="39" spans="1:21" ht="15" customHeight="1" x14ac:dyDescent="0.3">
      <c r="A39" s="86"/>
      <c r="B39" s="135" t="s">
        <v>374</v>
      </c>
      <c r="C39" s="375" t="e">
        <f>C38/C37</f>
        <v>#DIV/0!</v>
      </c>
      <c r="D39" s="268" t="str">
        <f>D38&amp; "/" &amp;D37</f>
        <v>tonnes CO₂e/[insert unit]</v>
      </c>
      <c r="E39" s="128"/>
      <c r="F39" s="86"/>
      <c r="G39" s="86" t="s">
        <v>377</v>
      </c>
      <c r="H39" s="86"/>
      <c r="I39" s="86"/>
      <c r="J39" s="86"/>
      <c r="K39" s="86"/>
      <c r="L39" s="86"/>
      <c r="M39" s="86"/>
      <c r="N39" s="86"/>
      <c r="O39" s="86"/>
      <c r="P39" s="86"/>
      <c r="Q39" s="86"/>
      <c r="R39" s="86"/>
      <c r="S39" s="86"/>
      <c r="T39" s="86"/>
      <c r="U39" s="86"/>
    </row>
    <row r="40" spans="1:21" ht="15" customHeight="1" x14ac:dyDescent="0.3">
      <c r="A40" s="86"/>
      <c r="B40" s="8" t="s">
        <v>205</v>
      </c>
      <c r="C40" s="49"/>
      <c r="D40" s="267" t="s">
        <v>206</v>
      </c>
      <c r="E40" s="86"/>
      <c r="F40" s="86"/>
      <c r="G40" s="86"/>
      <c r="H40" s="86"/>
      <c r="I40" s="86"/>
      <c r="J40" s="86"/>
      <c r="K40" s="86"/>
      <c r="L40" s="86"/>
      <c r="M40" s="86"/>
      <c r="N40" s="86"/>
      <c r="O40" s="86"/>
      <c r="P40" s="86"/>
      <c r="Q40" s="86"/>
      <c r="R40" s="86"/>
      <c r="S40" s="86"/>
      <c r="T40" s="86"/>
      <c r="U40" s="86"/>
    </row>
    <row r="41" spans="1:21" ht="14.4" x14ac:dyDescent="0.3">
      <c r="A41" s="86"/>
      <c r="B41" s="9" t="s">
        <v>207</v>
      </c>
      <c r="C41" s="296"/>
      <c r="D41" s="373" t="s">
        <v>411</v>
      </c>
      <c r="E41" s="86"/>
      <c r="F41" s="86"/>
      <c r="G41" s="86"/>
      <c r="H41" s="86"/>
      <c r="I41" s="86"/>
      <c r="J41" s="86"/>
      <c r="K41" s="86"/>
      <c r="L41" s="86"/>
      <c r="M41" s="86"/>
      <c r="N41" s="86"/>
      <c r="O41" s="86"/>
      <c r="P41" s="86"/>
      <c r="Q41" s="86"/>
      <c r="R41" s="86"/>
      <c r="S41" s="86"/>
      <c r="T41" s="86"/>
      <c r="U41" s="86"/>
    </row>
    <row r="42" spans="1:21" ht="15" customHeight="1" x14ac:dyDescent="0.3">
      <c r="A42" s="86"/>
      <c r="B42" s="135" t="s">
        <v>354</v>
      </c>
      <c r="C42" s="375" t="e">
        <f>C41/C40</f>
        <v>#DIV/0!</v>
      </c>
      <c r="D42" s="268" t="str">
        <f>D41&amp; "/" &amp;D40</f>
        <v>tonnes CO₂e/[insert unit]</v>
      </c>
      <c r="E42" s="128"/>
      <c r="F42" s="86"/>
      <c r="G42" s="86"/>
      <c r="H42" s="86"/>
      <c r="I42" s="86"/>
      <c r="J42" s="86"/>
      <c r="K42" s="86"/>
      <c r="L42" s="86"/>
      <c r="M42" s="86"/>
      <c r="N42" s="86"/>
      <c r="O42" s="86"/>
      <c r="P42" s="86"/>
      <c r="Q42" s="86"/>
      <c r="R42" s="86"/>
      <c r="S42" s="86"/>
      <c r="T42" s="86"/>
      <c r="U42" s="86"/>
    </row>
    <row r="43" spans="1:21" ht="14.4" x14ac:dyDescent="0.3">
      <c r="A43" s="86"/>
      <c r="B43" s="9" t="s">
        <v>208</v>
      </c>
      <c r="C43" s="134"/>
      <c r="D43" s="269" t="s">
        <v>206</v>
      </c>
      <c r="E43" s="86"/>
      <c r="F43" s="86"/>
      <c r="G43" s="86"/>
      <c r="H43" s="86"/>
      <c r="I43" s="86"/>
      <c r="J43" s="86"/>
      <c r="K43" s="86"/>
      <c r="L43" s="86"/>
      <c r="M43" s="86"/>
      <c r="N43" s="86"/>
      <c r="O43" s="86"/>
      <c r="P43" s="86"/>
      <c r="Q43" s="86"/>
      <c r="R43" s="86"/>
      <c r="S43" s="86"/>
      <c r="T43" s="86"/>
      <c r="U43" s="86"/>
    </row>
    <row r="44" spans="1:21" ht="14.4" x14ac:dyDescent="0.3">
      <c r="A44" s="86"/>
      <c r="B44" s="9" t="s">
        <v>209</v>
      </c>
      <c r="C44" s="296"/>
      <c r="D44" s="373" t="s">
        <v>411</v>
      </c>
      <c r="E44" s="86"/>
      <c r="F44" s="86"/>
      <c r="G44" s="86"/>
      <c r="H44" s="86"/>
      <c r="I44" s="86"/>
      <c r="J44" s="86"/>
      <c r="K44" s="86"/>
      <c r="L44" s="86"/>
      <c r="M44" s="86"/>
      <c r="N44" s="86"/>
      <c r="O44" s="86"/>
      <c r="P44" s="86"/>
      <c r="Q44" s="86"/>
      <c r="R44" s="86"/>
      <c r="S44" s="86"/>
      <c r="T44" s="86"/>
      <c r="U44" s="86"/>
    </row>
    <row r="45" spans="1:21" ht="15" customHeight="1" thickBot="1" x14ac:dyDescent="0.35">
      <c r="A45" s="86"/>
      <c r="B45" s="10" t="s">
        <v>355</v>
      </c>
      <c r="C45" s="376" t="e">
        <f>C44/C43</f>
        <v>#DIV/0!</v>
      </c>
      <c r="D45" s="270" t="str">
        <f>D44&amp; "/" &amp;D43</f>
        <v>tonnes CO₂e/[insert unit]</v>
      </c>
      <c r="E45" s="128"/>
      <c r="F45" s="86"/>
      <c r="G45" s="86"/>
      <c r="H45" s="86"/>
      <c r="I45" s="86"/>
      <c r="J45" s="86"/>
      <c r="K45" s="86"/>
      <c r="L45" s="86"/>
      <c r="M45" s="86"/>
      <c r="N45" s="86"/>
      <c r="O45" s="86"/>
      <c r="P45" s="86"/>
      <c r="Q45" s="86"/>
      <c r="R45" s="86"/>
      <c r="S45" s="86"/>
      <c r="T45" s="86"/>
      <c r="U45" s="86"/>
    </row>
    <row r="46" spans="1:21" ht="15" thickBot="1" x14ac:dyDescent="0.35">
      <c r="A46" s="86"/>
      <c r="B46" s="127"/>
      <c r="C46" s="127"/>
      <c r="D46" s="127"/>
      <c r="E46" s="127"/>
      <c r="F46" s="86"/>
      <c r="G46" s="86"/>
      <c r="H46" s="86"/>
      <c r="I46" s="86"/>
      <c r="J46" s="86"/>
      <c r="K46" s="86"/>
      <c r="L46" s="86"/>
      <c r="M46" s="86"/>
      <c r="N46" s="86"/>
      <c r="O46" s="86"/>
      <c r="P46" s="86"/>
      <c r="Q46" s="86"/>
      <c r="R46" s="86"/>
      <c r="S46" s="86"/>
      <c r="T46" s="86"/>
      <c r="U46" s="86"/>
    </row>
    <row r="47" spans="1:21" ht="14.4" x14ac:dyDescent="0.3">
      <c r="A47" s="86"/>
      <c r="B47" s="764" t="s">
        <v>210</v>
      </c>
      <c r="C47" s="765"/>
      <c r="D47" s="766"/>
      <c r="E47" s="127"/>
      <c r="F47" s="86"/>
      <c r="G47" s="86"/>
      <c r="H47" s="86"/>
      <c r="I47" s="86"/>
      <c r="J47" s="86"/>
      <c r="K47" s="86"/>
      <c r="L47" s="86"/>
      <c r="M47" s="86"/>
      <c r="N47" s="86"/>
      <c r="O47" s="86"/>
      <c r="P47" s="86"/>
      <c r="Q47" s="86"/>
      <c r="R47" s="86"/>
      <c r="S47" s="86"/>
      <c r="T47" s="86"/>
      <c r="U47" s="86"/>
    </row>
    <row r="48" spans="1:21" ht="15" thickBot="1" x14ac:dyDescent="0.35">
      <c r="A48" s="86"/>
      <c r="B48" s="669" t="s">
        <v>189</v>
      </c>
      <c r="C48" s="668" t="s">
        <v>183</v>
      </c>
      <c r="D48" s="667" t="s">
        <v>186</v>
      </c>
      <c r="E48" s="86"/>
      <c r="F48" s="86"/>
      <c r="G48" s="86"/>
      <c r="H48" s="86"/>
      <c r="I48" s="86"/>
      <c r="J48" s="86"/>
      <c r="K48" s="86"/>
      <c r="L48" s="86"/>
      <c r="M48" s="86"/>
      <c r="N48" s="86"/>
      <c r="O48" s="86"/>
      <c r="P48" s="86"/>
      <c r="Q48" s="86"/>
      <c r="R48" s="86"/>
      <c r="S48" s="86"/>
      <c r="T48" s="86"/>
      <c r="U48" s="86"/>
    </row>
    <row r="49" spans="1:21" ht="15" thickTop="1" x14ac:dyDescent="0.3">
      <c r="A49" s="86"/>
      <c r="B49" s="666" t="s">
        <v>190</v>
      </c>
      <c r="C49" s="665" t="s">
        <v>184</v>
      </c>
      <c r="D49" s="664" t="s">
        <v>187</v>
      </c>
      <c r="E49" s="86"/>
      <c r="F49" s="86"/>
      <c r="G49" s="86"/>
      <c r="H49" s="86"/>
      <c r="I49" s="86"/>
      <c r="J49" s="86"/>
      <c r="K49" s="86"/>
      <c r="L49" s="86"/>
      <c r="M49" s="86"/>
      <c r="N49" s="86"/>
      <c r="O49" s="86"/>
      <c r="P49" s="86"/>
      <c r="Q49" s="86"/>
      <c r="R49" s="86"/>
      <c r="S49" s="86"/>
      <c r="T49" s="86"/>
      <c r="U49" s="86"/>
    </row>
    <row r="50" spans="1:21" ht="14.4" x14ac:dyDescent="0.3">
      <c r="A50" s="86"/>
      <c r="B50" s="666" t="s">
        <v>211</v>
      </c>
      <c r="C50" s="665" t="s">
        <v>212</v>
      </c>
      <c r="D50" s="664" t="s">
        <v>213</v>
      </c>
      <c r="E50" s="86"/>
      <c r="F50" s="86"/>
      <c r="G50" s="86"/>
      <c r="H50" s="86"/>
      <c r="I50" s="86"/>
      <c r="J50" s="86"/>
      <c r="K50" s="86"/>
      <c r="L50" s="86"/>
      <c r="M50" s="86"/>
      <c r="N50" s="86"/>
      <c r="O50" s="86"/>
      <c r="P50" s="86"/>
      <c r="Q50" s="86"/>
      <c r="R50" s="86"/>
      <c r="S50" s="86"/>
      <c r="T50" s="86"/>
      <c r="U50" s="86"/>
    </row>
    <row r="51" spans="1:21" ht="14.4" x14ac:dyDescent="0.3">
      <c r="A51" s="86"/>
      <c r="B51" s="666"/>
      <c r="C51" s="665" t="s">
        <v>214</v>
      </c>
      <c r="D51" s="664" t="s">
        <v>215</v>
      </c>
      <c r="E51" s="86"/>
      <c r="F51" s="86"/>
      <c r="G51" s="86"/>
      <c r="H51" s="86"/>
      <c r="I51" s="86"/>
      <c r="J51" s="86"/>
      <c r="K51" s="86"/>
      <c r="L51" s="86"/>
      <c r="M51" s="86"/>
      <c r="N51" s="86"/>
      <c r="O51" s="86"/>
      <c r="P51" s="86"/>
      <c r="Q51" s="86"/>
      <c r="R51" s="86"/>
      <c r="S51" s="86"/>
      <c r="T51" s="86"/>
      <c r="U51" s="86"/>
    </row>
    <row r="52" spans="1:21" ht="14.4" x14ac:dyDescent="0.3">
      <c r="A52" s="86"/>
      <c r="B52" s="666"/>
      <c r="C52" s="665" t="s">
        <v>216</v>
      </c>
      <c r="D52" s="664" t="s">
        <v>300</v>
      </c>
      <c r="E52" s="86"/>
      <c r="F52" s="86"/>
      <c r="G52" s="86"/>
      <c r="H52" s="86"/>
      <c r="I52" s="86"/>
      <c r="J52" s="86"/>
      <c r="K52" s="86"/>
      <c r="L52" s="86"/>
      <c r="M52" s="86"/>
      <c r="N52" s="86"/>
      <c r="O52" s="86"/>
      <c r="P52" s="86"/>
      <c r="Q52" s="86"/>
      <c r="R52" s="86"/>
      <c r="S52" s="86"/>
      <c r="T52" s="86"/>
      <c r="U52" s="86"/>
    </row>
    <row r="53" spans="1:21" ht="14.4" x14ac:dyDescent="0.3">
      <c r="A53" s="86"/>
      <c r="B53" s="666"/>
      <c r="C53" s="665" t="s">
        <v>217</v>
      </c>
      <c r="D53" s="664" t="s">
        <v>218</v>
      </c>
      <c r="E53" s="86"/>
      <c r="F53" s="86"/>
      <c r="G53" s="86"/>
      <c r="H53" s="86"/>
      <c r="I53" s="86"/>
      <c r="J53" s="86"/>
      <c r="K53" s="86"/>
      <c r="L53" s="86"/>
      <c r="M53" s="86"/>
      <c r="N53" s="86"/>
      <c r="O53" s="86"/>
      <c r="P53" s="86"/>
      <c r="Q53" s="86"/>
      <c r="R53" s="86"/>
      <c r="S53" s="86"/>
      <c r="T53" s="86"/>
      <c r="U53" s="86"/>
    </row>
    <row r="54" spans="1:21" ht="14.4" x14ac:dyDescent="0.3">
      <c r="A54" s="86"/>
      <c r="B54" s="666"/>
      <c r="C54" s="665" t="s">
        <v>219</v>
      </c>
      <c r="D54" s="664" t="s">
        <v>220</v>
      </c>
      <c r="E54" s="86"/>
      <c r="F54" s="86"/>
      <c r="G54" s="86"/>
      <c r="H54" s="86"/>
      <c r="I54" s="86"/>
      <c r="J54" s="86"/>
      <c r="K54" s="86"/>
      <c r="L54" s="86"/>
      <c r="M54" s="86"/>
      <c r="N54" s="86"/>
      <c r="O54" s="86"/>
      <c r="P54" s="86"/>
      <c r="Q54" s="86"/>
      <c r="R54" s="86"/>
      <c r="S54" s="86"/>
      <c r="T54" s="86"/>
      <c r="U54" s="86"/>
    </row>
    <row r="55" spans="1:21" ht="14.4" x14ac:dyDescent="0.3">
      <c r="A55" s="86"/>
      <c r="B55" s="666"/>
      <c r="C55" s="665" t="s">
        <v>221</v>
      </c>
      <c r="D55" s="664" t="s">
        <v>222</v>
      </c>
      <c r="E55" s="86"/>
      <c r="F55" s="86"/>
      <c r="G55" s="86"/>
      <c r="H55" s="86"/>
      <c r="I55" s="86"/>
      <c r="J55" s="86"/>
      <c r="K55" s="86"/>
      <c r="L55" s="86"/>
      <c r="M55" s="86"/>
      <c r="N55" s="86"/>
      <c r="O55" s="86"/>
      <c r="P55" s="86"/>
      <c r="Q55" s="86"/>
      <c r="R55" s="86"/>
      <c r="S55" s="86"/>
      <c r="T55" s="86"/>
      <c r="U55" s="86"/>
    </row>
    <row r="56" spans="1:21" ht="15" thickBot="1" x14ac:dyDescent="0.35">
      <c r="A56" s="86"/>
      <c r="B56" s="663"/>
      <c r="C56" s="662" t="s">
        <v>222</v>
      </c>
      <c r="D56" s="661"/>
      <c r="E56" s="86"/>
      <c r="F56" s="86"/>
      <c r="G56" s="86"/>
      <c r="H56" s="86"/>
      <c r="I56" s="86"/>
      <c r="J56" s="86"/>
      <c r="K56" s="86"/>
      <c r="L56" s="86"/>
      <c r="M56" s="86"/>
      <c r="N56" s="86"/>
      <c r="O56" s="86"/>
      <c r="P56" s="86"/>
      <c r="Q56" s="86"/>
      <c r="R56" s="86"/>
      <c r="S56" s="86"/>
      <c r="T56" s="86"/>
      <c r="U56" s="86"/>
    </row>
    <row r="57" spans="1:21" ht="14.4" x14ac:dyDescent="0.3">
      <c r="A57" s="86"/>
      <c r="B57" s="86"/>
      <c r="C57" s="86"/>
      <c r="D57" s="86"/>
      <c r="E57" s="86"/>
      <c r="F57" s="86"/>
      <c r="G57" s="86"/>
      <c r="H57" s="86"/>
      <c r="I57" s="86"/>
      <c r="J57" s="86"/>
      <c r="K57" s="86"/>
      <c r="L57" s="86"/>
      <c r="M57" s="86"/>
      <c r="N57" s="86"/>
      <c r="O57" s="86"/>
      <c r="P57" s="86"/>
      <c r="Q57" s="86"/>
      <c r="R57" s="86"/>
      <c r="S57" s="86"/>
      <c r="T57" s="86"/>
      <c r="U57" s="86"/>
    </row>
    <row r="58" spans="1:21" ht="14.4" x14ac:dyDescent="0.3"/>
    <row r="59" spans="1:21" ht="14.4" x14ac:dyDescent="0.3"/>
    <row r="60" spans="1:21" ht="14.4" x14ac:dyDescent="0.3"/>
    <row r="61" spans="1:21" ht="14.4" x14ac:dyDescent="0.3"/>
    <row r="62" spans="1:21" ht="14.4" x14ac:dyDescent="0.3"/>
    <row r="63" spans="1:21" ht="14.4" x14ac:dyDescent="0.3"/>
    <row r="64" spans="1:21" ht="14.4" x14ac:dyDescent="0.3"/>
    <row r="65" ht="14.4" x14ac:dyDescent="0.3"/>
    <row r="66" ht="14.4" x14ac:dyDescent="0.3"/>
    <row r="67" ht="14.4" x14ac:dyDescent="0.3"/>
    <row r="68" ht="14.4" x14ac:dyDescent="0.3"/>
    <row r="69" ht="14.4" x14ac:dyDescent="0.3"/>
    <row r="70" ht="14.4" x14ac:dyDescent="0.3"/>
    <row r="71" ht="14.4" x14ac:dyDescent="0.3"/>
    <row r="72" ht="14.4" x14ac:dyDescent="0.3"/>
    <row r="73" ht="14.4" x14ac:dyDescent="0.3"/>
    <row r="74" ht="14.4" x14ac:dyDescent="0.3"/>
    <row r="75" ht="14.4" x14ac:dyDescent="0.3"/>
    <row r="76" ht="14.4" x14ac:dyDescent="0.3"/>
    <row r="77" ht="14.4" x14ac:dyDescent="0.3"/>
    <row r="78" ht="14.4" x14ac:dyDescent="0.3"/>
    <row r="79" ht="14.4" x14ac:dyDescent="0.3"/>
    <row r="80" ht="14.4" x14ac:dyDescent="0.3"/>
    <row r="81" ht="14.4" x14ac:dyDescent="0.3"/>
    <row r="82" ht="14.4" x14ac:dyDescent="0.3"/>
    <row r="83" ht="14.4" x14ac:dyDescent="0.3"/>
    <row r="84" ht="14.4" x14ac:dyDescent="0.3"/>
    <row r="85" ht="14.4" x14ac:dyDescent="0.3"/>
    <row r="86" ht="14.4" x14ac:dyDescent="0.3"/>
    <row r="87" ht="14.4" x14ac:dyDescent="0.3"/>
    <row r="88" ht="14.4" x14ac:dyDescent="0.3"/>
    <row r="89" ht="14.4" x14ac:dyDescent="0.3"/>
    <row r="90" ht="14.4" x14ac:dyDescent="0.3"/>
    <row r="91" ht="14.4" x14ac:dyDescent="0.3"/>
    <row r="92" ht="14.4" x14ac:dyDescent="0.3"/>
    <row r="93" ht="14.4" x14ac:dyDescent="0.3"/>
    <row r="94" ht="14.4" x14ac:dyDescent="0.3"/>
  </sheetData>
  <mergeCells count="10">
    <mergeCell ref="B47:D47"/>
    <mergeCell ref="B14:D14"/>
    <mergeCell ref="B20:D20"/>
    <mergeCell ref="B26:D26"/>
    <mergeCell ref="B35:D35"/>
    <mergeCell ref="E11:S11"/>
    <mergeCell ref="E12:H12"/>
    <mergeCell ref="I12:S12"/>
    <mergeCell ref="C9:D9"/>
    <mergeCell ref="C10:D10"/>
  </mergeCells>
  <dataValidations disablePrompts="1" count="4">
    <dataValidation type="list" errorStyle="information" allowBlank="1" sqref="D15:D18 D21:D24" xr:uid="{D1D18AB4-4E62-4E48-8E6D-9C6DDB4166F2}">
      <formula1>INDIRECT(C15)</formula1>
    </dataValidation>
    <dataValidation type="list" errorStyle="warning" allowBlank="1" showInputMessage="1" showErrorMessage="1" errorTitle="Input Error" error="Emission Sources must be designated as Attributable or Associated." sqref="C15:C18 C21:C24" xr:uid="{A708CFE9-6896-4FC0-A48F-E410D50B8312}">
      <formula1>$B$48:$D$48</formula1>
    </dataValidation>
    <dataValidation type="list" errorStyle="information" allowBlank="1" showErrorMessage="1" sqref="D19" xr:uid="{BE04417D-63BA-4B69-8036-58B73D7D1D19}">
      <formula1>"Combustion, Other"</formula1>
    </dataValidation>
    <dataValidation type="list" allowBlank="1" showInputMessage="1" showErrorMessage="1" sqref="C19" xr:uid="{94CA6683-E346-4ACE-8989-920A74AA3661}">
      <formula1>"Attributable, Associated"</formula1>
    </dataValidation>
  </dataValidations>
  <printOptions horizontalCentered="1"/>
  <pageMargins left="0.70866141732283472" right="0.70866141732283472" top="0.74803149606299213" bottom="0.74803149606299213" header="0.31496062992125984" footer="0.31496062992125984"/>
  <pageSetup scale="70" orientation="landscape"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41AAF5-BE75-4ED4-B5B6-9C0971A11345}">
  <sheetPr>
    <tabColor theme="9"/>
  </sheetPr>
  <dimension ref="A1:J84"/>
  <sheetViews>
    <sheetView tabSelected="1" topLeftCell="A9" zoomScaleNormal="100" workbookViewId="0">
      <selection activeCell="K18" sqref="K18"/>
    </sheetView>
  </sheetViews>
  <sheetFormatPr defaultRowHeight="14.4" outlineLevelRow="1" x14ac:dyDescent="0.3"/>
  <cols>
    <col min="1" max="1" width="4.6640625" customWidth="1"/>
    <col min="2" max="2" width="30.5546875" style="21" customWidth="1"/>
    <col min="3" max="3" width="28.44140625" customWidth="1"/>
    <col min="4" max="4" width="46.77734375" customWidth="1"/>
    <col min="5" max="5" width="13.5546875" customWidth="1"/>
    <col min="6" max="6" width="16.5546875" customWidth="1"/>
    <col min="7" max="7" width="21.77734375" bestFit="1" customWidth="1"/>
    <col min="8" max="9" width="14.5546875" customWidth="1"/>
    <col min="10" max="10" width="9" customWidth="1"/>
  </cols>
  <sheetData>
    <row r="1" spans="1:10" s="635" customFormat="1" ht="30" customHeight="1" x14ac:dyDescent="0.3">
      <c r="A1" s="660" t="s">
        <v>399</v>
      </c>
      <c r="B1" s="659"/>
      <c r="C1" s="659"/>
      <c r="D1" s="659"/>
      <c r="E1" s="659"/>
      <c r="F1" s="659"/>
      <c r="G1" s="659"/>
      <c r="H1" s="659"/>
      <c r="I1" s="659"/>
      <c r="J1" s="659"/>
    </row>
    <row r="2" spans="1:10" s="1" customFormat="1" ht="15.6" x14ac:dyDescent="0.3">
      <c r="A2" s="27" t="s">
        <v>2</v>
      </c>
    </row>
    <row r="3" spans="1:10" s="1" customFormat="1" outlineLevel="1" x14ac:dyDescent="0.3">
      <c r="A3" s="658">
        <v>1</v>
      </c>
      <c r="B3" s="688" t="s">
        <v>422</v>
      </c>
      <c r="D3" s="656"/>
      <c r="E3" s="656"/>
      <c r="F3" s="656"/>
      <c r="G3" s="656"/>
      <c r="H3" s="656"/>
      <c r="I3" s="655"/>
    </row>
    <row r="4" spans="1:10" s="1" customFormat="1" outlineLevel="1" x14ac:dyDescent="0.3">
      <c r="A4" s="658">
        <v>2</v>
      </c>
      <c r="B4" s="688" t="s">
        <v>421</v>
      </c>
      <c r="D4" s="656"/>
      <c r="E4" s="656"/>
      <c r="F4" s="656"/>
      <c r="G4" s="656"/>
      <c r="H4" s="656"/>
      <c r="I4" s="655"/>
    </row>
    <row r="5" spans="1:10" s="1" customFormat="1" outlineLevel="1" x14ac:dyDescent="0.3">
      <c r="A5" s="658">
        <v>3</v>
      </c>
      <c r="B5" s="688" t="s">
        <v>423</v>
      </c>
      <c r="D5" s="656"/>
      <c r="E5" s="656"/>
      <c r="F5" s="656"/>
      <c r="G5" s="656"/>
      <c r="H5" s="656"/>
      <c r="I5" s="655"/>
    </row>
    <row r="6" spans="1:10" s="1" customFormat="1" outlineLevel="1" x14ac:dyDescent="0.3">
      <c r="A6" s="658">
        <v>4</v>
      </c>
      <c r="B6" s="657" t="s">
        <v>347</v>
      </c>
      <c r="D6" s="656"/>
      <c r="E6" s="656"/>
      <c r="F6" s="656"/>
      <c r="G6" s="656"/>
      <c r="H6" s="656"/>
      <c r="I6" s="655"/>
    </row>
    <row r="7" spans="1:10" s="1" customFormat="1" outlineLevel="1" x14ac:dyDescent="0.3">
      <c r="A7" s="658">
        <v>5</v>
      </c>
      <c r="B7" s="657" t="s">
        <v>65</v>
      </c>
      <c r="D7" s="656"/>
      <c r="E7" s="656"/>
      <c r="F7" s="656"/>
      <c r="G7" s="656"/>
      <c r="H7" s="656"/>
      <c r="I7" s="655"/>
    </row>
    <row r="8" spans="1:10" s="1" customFormat="1" outlineLevel="1" x14ac:dyDescent="0.3">
      <c r="A8" s="658">
        <v>6</v>
      </c>
      <c r="B8" s="657" t="s">
        <v>66</v>
      </c>
      <c r="D8" s="656"/>
      <c r="E8" s="656"/>
      <c r="F8" s="656"/>
      <c r="G8" s="656"/>
      <c r="H8" s="656"/>
      <c r="I8" s="656"/>
    </row>
    <row r="9" spans="1:10" s="1" customFormat="1" outlineLevel="1" x14ac:dyDescent="0.3">
      <c r="A9" s="658">
        <v>7</v>
      </c>
      <c r="B9" s="657" t="s">
        <v>67</v>
      </c>
      <c r="D9" s="656"/>
      <c r="E9" s="656"/>
      <c r="F9" s="656"/>
      <c r="G9" s="656"/>
      <c r="H9" s="656"/>
      <c r="I9" s="656"/>
    </row>
    <row r="10" spans="1:10" outlineLevel="1" x14ac:dyDescent="0.3">
      <c r="A10" s="658">
        <v>8</v>
      </c>
      <c r="B10" s="657" t="s">
        <v>68</v>
      </c>
      <c r="D10" s="656"/>
      <c r="E10" s="656"/>
      <c r="F10" s="656"/>
      <c r="G10" s="656"/>
      <c r="H10" s="656"/>
      <c r="I10" s="656"/>
    </row>
    <row r="11" spans="1:10" s="28" customFormat="1" outlineLevel="1" x14ac:dyDescent="0.3">
      <c r="A11" s="658">
        <v>9</v>
      </c>
      <c r="B11" s="657" t="s">
        <v>405</v>
      </c>
      <c r="D11" s="656"/>
      <c r="E11" s="656"/>
      <c r="F11" s="656"/>
      <c r="G11" s="656"/>
      <c r="H11" s="656"/>
      <c r="I11" s="656"/>
    </row>
    <row r="12" spans="1:10" outlineLevel="1" x14ac:dyDescent="0.3">
      <c r="A12" s="658">
        <v>10</v>
      </c>
      <c r="B12" s="654" t="s">
        <v>69</v>
      </c>
      <c r="D12" s="656"/>
      <c r="E12" s="656"/>
      <c r="F12" s="656"/>
      <c r="G12" s="656"/>
      <c r="H12" s="656"/>
      <c r="I12" s="656"/>
    </row>
    <row r="13" spans="1:10" outlineLevel="1" x14ac:dyDescent="0.3">
      <c r="A13" s="658">
        <v>11</v>
      </c>
      <c r="B13" s="654" t="s">
        <v>70</v>
      </c>
      <c r="D13" s="656"/>
      <c r="E13" s="656"/>
      <c r="F13" s="656"/>
      <c r="G13" s="656"/>
      <c r="H13" s="656"/>
      <c r="I13" s="656"/>
    </row>
    <row r="14" spans="1:10" x14ac:dyDescent="0.3">
      <c r="A14" s="389" t="s">
        <v>390</v>
      </c>
      <c r="B14" s="653"/>
      <c r="C14" s="507"/>
      <c r="D14" s="507"/>
      <c r="E14" s="507"/>
      <c r="F14" s="507"/>
      <c r="G14" s="507"/>
      <c r="H14" s="507"/>
      <c r="I14" s="507"/>
    </row>
    <row r="15" spans="1:10" ht="15" thickBot="1" x14ac:dyDescent="0.35">
      <c r="B15" s="653"/>
      <c r="C15" s="507"/>
      <c r="D15" s="507"/>
      <c r="E15" s="507"/>
      <c r="F15" s="507"/>
      <c r="G15" s="507"/>
      <c r="H15" s="507"/>
      <c r="I15" s="507"/>
    </row>
    <row r="16" spans="1:10" ht="16.5" customHeight="1" thickBot="1" x14ac:dyDescent="0.35">
      <c r="B16" s="771" t="s">
        <v>439</v>
      </c>
      <c r="C16" s="772"/>
      <c r="D16" s="772"/>
      <c r="E16" s="772"/>
      <c r="F16" s="772"/>
      <c r="G16" s="773"/>
      <c r="H16" s="507"/>
      <c r="I16" s="507"/>
    </row>
    <row r="17" spans="1:9" ht="43.8" outlineLevel="1" thickBot="1" x14ac:dyDescent="0.35">
      <c r="B17" s="352" t="s">
        <v>78</v>
      </c>
      <c r="C17" s="353" t="s">
        <v>81</v>
      </c>
      <c r="D17" s="354" t="s">
        <v>18</v>
      </c>
      <c r="E17" s="353" t="s">
        <v>420</v>
      </c>
      <c r="F17" s="353" t="s">
        <v>79</v>
      </c>
      <c r="G17" s="353" t="s">
        <v>80</v>
      </c>
      <c r="H17" s="507"/>
      <c r="I17" s="507"/>
    </row>
    <row r="18" spans="1:9" ht="15" outlineLevel="1" thickTop="1" x14ac:dyDescent="0.3">
      <c r="B18" s="692"/>
      <c r="C18" s="693"/>
      <c r="D18" s="694"/>
      <c r="E18" s="695"/>
      <c r="F18" s="696"/>
      <c r="G18" s="696"/>
      <c r="H18" s="507"/>
      <c r="I18" s="507"/>
    </row>
    <row r="19" spans="1:9" outlineLevel="1" x14ac:dyDescent="0.3">
      <c r="B19" s="689"/>
      <c r="C19" s="697"/>
      <c r="D19" s="698"/>
      <c r="E19" s="699"/>
      <c r="F19" s="700"/>
      <c r="G19" s="700"/>
      <c r="H19" s="507"/>
      <c r="I19" s="507"/>
    </row>
    <row r="20" spans="1:9" ht="15" outlineLevel="1" thickBot="1" x14ac:dyDescent="0.35">
      <c r="B20" s="355"/>
      <c r="C20" s="357"/>
      <c r="D20" s="701"/>
      <c r="E20" s="357"/>
      <c r="F20" s="356"/>
      <c r="G20" s="356"/>
      <c r="H20" s="507"/>
      <c r="I20" s="507"/>
    </row>
    <row r="21" spans="1:9" ht="15" customHeight="1" thickBot="1" x14ac:dyDescent="0.35">
      <c r="A21" s="389" t="s">
        <v>424</v>
      </c>
      <c r="B21" s="653"/>
      <c r="D21" s="702"/>
      <c r="E21" s="703" t="s">
        <v>82</v>
      </c>
      <c r="F21" s="358">
        <f>SUM(F18:F20)</f>
        <v>0</v>
      </c>
      <c r="G21" s="690">
        <f>SUM(G18:G20)</f>
        <v>0</v>
      </c>
      <c r="H21" s="507"/>
      <c r="I21" s="507"/>
    </row>
    <row r="22" spans="1:9" ht="15" thickBot="1" x14ac:dyDescent="0.35">
      <c r="B22" s="653"/>
      <c r="C22" s="507"/>
      <c r="D22" s="507"/>
      <c r="E22" s="507"/>
      <c r="F22" s="507"/>
      <c r="G22" s="507"/>
      <c r="H22" s="507"/>
      <c r="I22" s="507"/>
    </row>
    <row r="23" spans="1:9" ht="16.2" thickBot="1" x14ac:dyDescent="0.35">
      <c r="B23" s="768" t="s">
        <v>440</v>
      </c>
      <c r="C23" s="769"/>
      <c r="D23" s="769"/>
      <c r="E23" s="769"/>
      <c r="F23" s="769"/>
      <c r="G23" s="769"/>
      <c r="H23" s="769"/>
      <c r="I23" s="770"/>
    </row>
    <row r="24" spans="1:9" ht="28.8" x14ac:dyDescent="0.3">
      <c r="B24" s="652" t="s">
        <v>24</v>
      </c>
      <c r="C24" s="651" t="s">
        <v>71</v>
      </c>
      <c r="D24" s="651" t="s">
        <v>72</v>
      </c>
      <c r="E24" s="651" t="s">
        <v>73</v>
      </c>
      <c r="F24" s="650" t="s">
        <v>74</v>
      </c>
      <c r="G24" s="651" t="s">
        <v>75</v>
      </c>
      <c r="H24" s="651" t="s">
        <v>344</v>
      </c>
      <c r="I24" s="649" t="s">
        <v>76</v>
      </c>
    </row>
    <row r="25" spans="1:9" x14ac:dyDescent="0.3">
      <c r="B25" s="648" t="s">
        <v>29</v>
      </c>
      <c r="C25" s="647"/>
      <c r="D25" s="646"/>
      <c r="E25" s="645"/>
      <c r="F25" s="645"/>
      <c r="G25" s="647"/>
      <c r="H25" s="644"/>
      <c r="I25" s="643"/>
    </row>
    <row r="26" spans="1:9" x14ac:dyDescent="0.3">
      <c r="B26" s="648" t="s">
        <v>29</v>
      </c>
      <c r="C26" s="647"/>
      <c r="D26" s="646"/>
      <c r="E26" s="645"/>
      <c r="F26" s="645"/>
      <c r="G26" s="647"/>
      <c r="H26" s="644"/>
      <c r="I26" s="645"/>
    </row>
    <row r="27" spans="1:9" x14ac:dyDescent="0.3">
      <c r="B27" s="648" t="s">
        <v>29</v>
      </c>
      <c r="C27" s="647"/>
      <c r="D27" s="646"/>
      <c r="E27" s="645"/>
      <c r="F27" s="645"/>
      <c r="G27" s="647"/>
      <c r="H27" s="644"/>
      <c r="I27" s="645"/>
    </row>
    <row r="28" spans="1:9" x14ac:dyDescent="0.3">
      <c r="B28" s="648" t="s">
        <v>29</v>
      </c>
      <c r="C28" s="647"/>
      <c r="D28" s="646"/>
      <c r="E28" s="645"/>
      <c r="F28" s="645"/>
      <c r="G28" s="647"/>
      <c r="H28" s="644"/>
      <c r="I28" s="645"/>
    </row>
    <row r="29" spans="1:9" x14ac:dyDescent="0.3">
      <c r="B29" s="642" t="s">
        <v>29</v>
      </c>
      <c r="C29" s="641" t="s">
        <v>77</v>
      </c>
      <c r="D29" s="640"/>
      <c r="E29" s="639"/>
      <c r="F29" s="639"/>
      <c r="G29" s="640"/>
      <c r="H29" s="638"/>
      <c r="I29" s="639"/>
    </row>
    <row r="30" spans="1:9" x14ac:dyDescent="0.3">
      <c r="B30" s="648" t="s">
        <v>30</v>
      </c>
      <c r="C30" s="647"/>
      <c r="D30" s="646"/>
      <c r="E30" s="645"/>
      <c r="F30" s="645"/>
      <c r="G30" s="647"/>
      <c r="H30" s="644"/>
      <c r="I30" s="645"/>
    </row>
    <row r="31" spans="1:9" x14ac:dyDescent="0.3">
      <c r="B31" s="648" t="s">
        <v>30</v>
      </c>
      <c r="C31" s="647"/>
      <c r="D31" s="646"/>
      <c r="E31" s="645"/>
      <c r="F31" s="645"/>
      <c r="G31" s="647"/>
      <c r="H31" s="644"/>
      <c r="I31" s="645"/>
    </row>
    <row r="32" spans="1:9" x14ac:dyDescent="0.3">
      <c r="B32" s="648" t="s">
        <v>30</v>
      </c>
      <c r="C32" s="647"/>
      <c r="D32" s="646"/>
      <c r="E32" s="645"/>
      <c r="F32" s="645"/>
      <c r="G32" s="647"/>
      <c r="H32" s="644"/>
      <c r="I32" s="645"/>
    </row>
    <row r="33" spans="2:9" x14ac:dyDescent="0.3">
      <c r="B33" s="648" t="s">
        <v>30</v>
      </c>
      <c r="C33" s="647"/>
      <c r="D33" s="646"/>
      <c r="E33" s="645"/>
      <c r="F33" s="645"/>
      <c r="G33" s="647"/>
      <c r="H33" s="644"/>
      <c r="I33" s="645"/>
    </row>
    <row r="34" spans="2:9" x14ac:dyDescent="0.3">
      <c r="B34" s="642" t="s">
        <v>30</v>
      </c>
      <c r="C34" s="641" t="s">
        <v>77</v>
      </c>
      <c r="D34" s="640"/>
      <c r="E34" s="639"/>
      <c r="F34" s="639"/>
      <c r="G34" s="640"/>
      <c r="H34" s="638"/>
      <c r="I34" s="639"/>
    </row>
    <row r="35" spans="2:9" x14ac:dyDescent="0.3">
      <c r="B35" s="648" t="s">
        <v>31</v>
      </c>
      <c r="C35" s="647"/>
      <c r="D35" s="647"/>
      <c r="E35" s="645"/>
      <c r="F35" s="645"/>
      <c r="G35" s="645"/>
      <c r="H35" s="644"/>
      <c r="I35" s="645"/>
    </row>
    <row r="36" spans="2:9" x14ac:dyDescent="0.3">
      <c r="B36" s="648" t="s">
        <v>31</v>
      </c>
      <c r="C36" s="647"/>
      <c r="D36" s="647"/>
      <c r="E36" s="645"/>
      <c r="F36" s="645"/>
      <c r="G36" s="645"/>
      <c r="H36" s="637"/>
      <c r="I36" s="645"/>
    </row>
    <row r="37" spans="2:9" x14ac:dyDescent="0.3">
      <c r="B37" s="648" t="s">
        <v>31</v>
      </c>
      <c r="C37" s="647"/>
      <c r="D37" s="647"/>
      <c r="E37" s="645"/>
      <c r="F37" s="645"/>
      <c r="G37" s="645"/>
      <c r="H37" s="637"/>
      <c r="I37" s="645"/>
    </row>
    <row r="38" spans="2:9" x14ac:dyDescent="0.3">
      <c r="B38" s="648" t="s">
        <v>31</v>
      </c>
      <c r="C38" s="647"/>
      <c r="D38" s="647"/>
      <c r="E38" s="645"/>
      <c r="F38" s="645"/>
      <c r="G38" s="645"/>
      <c r="H38" s="637"/>
      <c r="I38" s="645"/>
    </row>
    <row r="39" spans="2:9" x14ac:dyDescent="0.3">
      <c r="B39" s="642" t="s">
        <v>31</v>
      </c>
      <c r="C39" s="641" t="s">
        <v>77</v>
      </c>
      <c r="D39" s="640"/>
      <c r="E39" s="639"/>
      <c r="F39" s="639"/>
      <c r="G39" s="639"/>
      <c r="H39" s="636"/>
      <c r="I39" s="639"/>
    </row>
    <row r="40" spans="2:9" x14ac:dyDescent="0.3">
      <c r="B40" s="648" t="s">
        <v>32</v>
      </c>
      <c r="C40" s="647"/>
      <c r="D40" s="647"/>
      <c r="E40" s="645"/>
      <c r="F40" s="645"/>
      <c r="G40" s="645"/>
      <c r="H40" s="644"/>
      <c r="I40" s="645"/>
    </row>
    <row r="41" spans="2:9" x14ac:dyDescent="0.3">
      <c r="B41" s="648" t="s">
        <v>32</v>
      </c>
      <c r="C41" s="647"/>
      <c r="D41" s="647"/>
      <c r="E41" s="645"/>
      <c r="F41" s="645"/>
      <c r="G41" s="645"/>
      <c r="H41" s="637"/>
      <c r="I41" s="645"/>
    </row>
    <row r="42" spans="2:9" x14ac:dyDescent="0.3">
      <c r="B42" s="648" t="s">
        <v>32</v>
      </c>
      <c r="C42" s="647"/>
      <c r="D42" s="647"/>
      <c r="E42" s="645"/>
      <c r="F42" s="645"/>
      <c r="G42" s="645"/>
      <c r="H42" s="637"/>
      <c r="I42" s="645"/>
    </row>
    <row r="43" spans="2:9" x14ac:dyDescent="0.3">
      <c r="B43" s="648" t="s">
        <v>32</v>
      </c>
      <c r="C43" s="647"/>
      <c r="D43" s="647"/>
      <c r="E43" s="645"/>
      <c r="F43" s="645"/>
      <c r="G43" s="645"/>
      <c r="H43" s="637"/>
      <c r="I43" s="645"/>
    </row>
    <row r="44" spans="2:9" x14ac:dyDescent="0.3">
      <c r="B44" s="642" t="s">
        <v>32</v>
      </c>
      <c r="C44" s="641" t="s">
        <v>77</v>
      </c>
      <c r="D44" s="640"/>
      <c r="E44" s="639"/>
      <c r="F44" s="639"/>
      <c r="G44" s="639"/>
      <c r="H44" s="636"/>
      <c r="I44" s="639"/>
    </row>
    <row r="45" spans="2:9" x14ac:dyDescent="0.3">
      <c r="B45" s="648" t="s">
        <v>33</v>
      </c>
      <c r="C45" s="647"/>
      <c r="D45" s="647"/>
      <c r="E45" s="645"/>
      <c r="F45" s="645"/>
      <c r="G45" s="645"/>
      <c r="H45" s="637"/>
      <c r="I45" s="645"/>
    </row>
    <row r="46" spans="2:9" x14ac:dyDescent="0.3">
      <c r="B46" s="648" t="s">
        <v>33</v>
      </c>
      <c r="C46" s="647"/>
      <c r="D46" s="647"/>
      <c r="E46" s="645"/>
      <c r="F46" s="645"/>
      <c r="G46" s="645"/>
      <c r="H46" s="637"/>
      <c r="I46" s="645"/>
    </row>
    <row r="47" spans="2:9" x14ac:dyDescent="0.3">
      <c r="B47" s="648" t="s">
        <v>33</v>
      </c>
      <c r="C47" s="647"/>
      <c r="D47" s="647"/>
      <c r="E47" s="645"/>
      <c r="F47" s="645"/>
      <c r="G47" s="645"/>
      <c r="H47" s="637"/>
      <c r="I47" s="645"/>
    </row>
    <row r="48" spans="2:9" x14ac:dyDescent="0.3">
      <c r="B48" s="648" t="s">
        <v>33</v>
      </c>
      <c r="C48" s="647"/>
      <c r="D48" s="647"/>
      <c r="E48" s="645"/>
      <c r="F48" s="645"/>
      <c r="G48" s="645"/>
      <c r="H48" s="637"/>
      <c r="I48" s="645"/>
    </row>
    <row r="49" spans="2:9" x14ac:dyDescent="0.3">
      <c r="B49" s="642" t="s">
        <v>33</v>
      </c>
      <c r="C49" s="641" t="s">
        <v>77</v>
      </c>
      <c r="D49" s="640"/>
      <c r="E49" s="639"/>
      <c r="F49" s="639"/>
      <c r="G49" s="639"/>
      <c r="H49" s="636"/>
      <c r="I49" s="639"/>
    </row>
    <row r="50" spans="2:9" x14ac:dyDescent="0.3">
      <c r="B50" s="648" t="s">
        <v>34</v>
      </c>
      <c r="C50" s="647"/>
      <c r="D50" s="647"/>
      <c r="E50" s="645"/>
      <c r="F50" s="645"/>
      <c r="G50" s="645"/>
      <c r="H50" s="637"/>
      <c r="I50" s="645"/>
    </row>
    <row r="51" spans="2:9" x14ac:dyDescent="0.3">
      <c r="B51" s="648" t="s">
        <v>34</v>
      </c>
      <c r="C51" s="647"/>
      <c r="D51" s="647"/>
      <c r="E51" s="645"/>
      <c r="F51" s="645"/>
      <c r="G51" s="645"/>
      <c r="H51" s="637"/>
      <c r="I51" s="645"/>
    </row>
    <row r="52" spans="2:9" x14ac:dyDescent="0.3">
      <c r="B52" s="648" t="s">
        <v>34</v>
      </c>
      <c r="C52" s="647"/>
      <c r="D52" s="647"/>
      <c r="E52" s="645"/>
      <c r="F52" s="645"/>
      <c r="G52" s="645"/>
      <c r="H52" s="637"/>
      <c r="I52" s="645"/>
    </row>
    <row r="53" spans="2:9" x14ac:dyDescent="0.3">
      <c r="B53" s="648" t="s">
        <v>34</v>
      </c>
      <c r="C53" s="647"/>
      <c r="D53" s="647"/>
      <c r="E53" s="645"/>
      <c r="F53" s="645"/>
      <c r="G53" s="645"/>
      <c r="H53" s="637"/>
      <c r="I53" s="645"/>
    </row>
    <row r="54" spans="2:9" x14ac:dyDescent="0.3">
      <c r="B54" s="642" t="s">
        <v>34</v>
      </c>
      <c r="C54" s="641" t="s">
        <v>77</v>
      </c>
      <c r="D54" s="640"/>
      <c r="E54" s="639"/>
      <c r="F54" s="639"/>
      <c r="G54" s="639"/>
      <c r="H54" s="636"/>
      <c r="I54" s="639"/>
    </row>
    <row r="55" spans="2:9" x14ac:dyDescent="0.3">
      <c r="B55" s="648" t="s">
        <v>35</v>
      </c>
      <c r="C55" s="647"/>
      <c r="D55" s="647"/>
      <c r="E55" s="645"/>
      <c r="F55" s="645"/>
      <c r="G55" s="645"/>
      <c r="H55" s="637"/>
      <c r="I55" s="645"/>
    </row>
    <row r="56" spans="2:9" x14ac:dyDescent="0.3">
      <c r="B56" s="648" t="s">
        <v>35</v>
      </c>
      <c r="C56" s="647"/>
      <c r="D56" s="647"/>
      <c r="E56" s="645"/>
      <c r="F56" s="645"/>
      <c r="G56" s="645"/>
      <c r="H56" s="637"/>
      <c r="I56" s="645"/>
    </row>
    <row r="57" spans="2:9" x14ac:dyDescent="0.3">
      <c r="B57" s="648" t="s">
        <v>35</v>
      </c>
      <c r="C57" s="647"/>
      <c r="D57" s="647"/>
      <c r="E57" s="645"/>
      <c r="F57" s="645"/>
      <c r="G57" s="645"/>
      <c r="H57" s="637"/>
      <c r="I57" s="645"/>
    </row>
    <row r="58" spans="2:9" x14ac:dyDescent="0.3">
      <c r="B58" s="648" t="s">
        <v>35</v>
      </c>
      <c r="C58" s="647"/>
      <c r="D58" s="647"/>
      <c r="E58" s="645"/>
      <c r="F58" s="645"/>
      <c r="G58" s="645"/>
      <c r="H58" s="637"/>
      <c r="I58" s="645"/>
    </row>
    <row r="59" spans="2:9" x14ac:dyDescent="0.3">
      <c r="B59" s="642" t="s">
        <v>35</v>
      </c>
      <c r="C59" s="641" t="s">
        <v>77</v>
      </c>
      <c r="D59" s="640"/>
      <c r="E59" s="639"/>
      <c r="F59" s="639"/>
      <c r="G59" s="639"/>
      <c r="H59" s="636"/>
      <c r="I59" s="639"/>
    </row>
    <row r="60" spans="2:9" x14ac:dyDescent="0.3">
      <c r="B60" s="648" t="s">
        <v>36</v>
      </c>
      <c r="C60" s="647"/>
      <c r="D60" s="647"/>
      <c r="E60" s="645"/>
      <c r="F60" s="645"/>
      <c r="G60" s="645"/>
      <c r="H60" s="637"/>
      <c r="I60" s="645"/>
    </row>
    <row r="61" spans="2:9" x14ac:dyDescent="0.3">
      <c r="B61" s="648" t="s">
        <v>36</v>
      </c>
      <c r="C61" s="647"/>
      <c r="D61" s="647"/>
      <c r="E61" s="645"/>
      <c r="F61" s="645"/>
      <c r="G61" s="645"/>
      <c r="H61" s="637"/>
      <c r="I61" s="645"/>
    </row>
    <row r="62" spans="2:9" x14ac:dyDescent="0.3">
      <c r="B62" s="648" t="s">
        <v>36</v>
      </c>
      <c r="C62" s="647"/>
      <c r="D62" s="647"/>
      <c r="E62" s="645"/>
      <c r="F62" s="645"/>
      <c r="G62" s="645"/>
      <c r="H62" s="637"/>
      <c r="I62" s="645"/>
    </row>
    <row r="63" spans="2:9" x14ac:dyDescent="0.3">
      <c r="B63" s="648" t="s">
        <v>36</v>
      </c>
      <c r="C63" s="647"/>
      <c r="D63" s="647"/>
      <c r="E63" s="645"/>
      <c r="F63" s="645"/>
      <c r="G63" s="645"/>
      <c r="H63" s="637"/>
      <c r="I63" s="645"/>
    </row>
    <row r="64" spans="2:9" x14ac:dyDescent="0.3">
      <c r="B64" s="642" t="s">
        <v>36</v>
      </c>
      <c r="C64" s="641" t="s">
        <v>77</v>
      </c>
      <c r="D64" s="640"/>
      <c r="E64" s="639"/>
      <c r="F64" s="639"/>
      <c r="G64" s="639"/>
      <c r="H64" s="636"/>
      <c r="I64" s="639"/>
    </row>
    <row r="65" spans="2:9" x14ac:dyDescent="0.3">
      <c r="B65" s="648" t="s">
        <v>37</v>
      </c>
      <c r="C65" s="647"/>
      <c r="D65" s="647"/>
      <c r="E65" s="645"/>
      <c r="F65" s="645"/>
      <c r="G65" s="645"/>
      <c r="H65" s="637"/>
      <c r="I65" s="645"/>
    </row>
    <row r="66" spans="2:9" x14ac:dyDescent="0.3">
      <c r="B66" s="648" t="s">
        <v>37</v>
      </c>
      <c r="C66" s="647"/>
      <c r="D66" s="647"/>
      <c r="E66" s="645"/>
      <c r="F66" s="645"/>
      <c r="G66" s="645"/>
      <c r="H66" s="637"/>
      <c r="I66" s="645"/>
    </row>
    <row r="67" spans="2:9" x14ac:dyDescent="0.3">
      <c r="B67" s="648" t="s">
        <v>37</v>
      </c>
      <c r="C67" s="647"/>
      <c r="D67" s="647"/>
      <c r="E67" s="645"/>
      <c r="F67" s="645"/>
      <c r="G67" s="645"/>
      <c r="H67" s="637"/>
      <c r="I67" s="645"/>
    </row>
    <row r="68" spans="2:9" x14ac:dyDescent="0.3">
      <c r="B68" s="648" t="s">
        <v>37</v>
      </c>
      <c r="C68" s="647"/>
      <c r="D68" s="647"/>
      <c r="E68" s="645"/>
      <c r="F68" s="645"/>
      <c r="G68" s="645"/>
      <c r="H68" s="637"/>
      <c r="I68" s="645"/>
    </row>
    <row r="69" spans="2:9" x14ac:dyDescent="0.3">
      <c r="B69" s="642" t="s">
        <v>37</v>
      </c>
      <c r="C69" s="641" t="s">
        <v>77</v>
      </c>
      <c r="D69" s="640"/>
      <c r="E69" s="639"/>
      <c r="F69" s="639"/>
      <c r="G69" s="639"/>
      <c r="H69" s="636"/>
      <c r="I69" s="639"/>
    </row>
    <row r="70" spans="2:9" x14ac:dyDescent="0.3">
      <c r="B70" s="648" t="s">
        <v>38</v>
      </c>
      <c r="C70" s="647"/>
      <c r="D70" s="647"/>
      <c r="E70" s="645"/>
      <c r="F70" s="645"/>
      <c r="G70" s="645"/>
      <c r="H70" s="637"/>
      <c r="I70" s="645"/>
    </row>
    <row r="71" spans="2:9" x14ac:dyDescent="0.3">
      <c r="B71" s="648" t="s">
        <v>38</v>
      </c>
      <c r="C71" s="647"/>
      <c r="D71" s="647"/>
      <c r="E71" s="645"/>
      <c r="F71" s="645"/>
      <c r="G71" s="645"/>
      <c r="H71" s="637"/>
      <c r="I71" s="645"/>
    </row>
    <row r="72" spans="2:9" x14ac:dyDescent="0.3">
      <c r="B72" s="648" t="s">
        <v>38</v>
      </c>
      <c r="C72" s="647"/>
      <c r="D72" s="647"/>
      <c r="E72" s="645"/>
      <c r="F72" s="645"/>
      <c r="G72" s="645"/>
      <c r="H72" s="637"/>
      <c r="I72" s="645"/>
    </row>
    <row r="73" spans="2:9" x14ac:dyDescent="0.3">
      <c r="B73" s="648" t="s">
        <v>38</v>
      </c>
      <c r="C73" s="647"/>
      <c r="D73" s="647"/>
      <c r="E73" s="645"/>
      <c r="F73" s="645"/>
      <c r="G73" s="645"/>
      <c r="H73" s="637"/>
      <c r="I73" s="645"/>
    </row>
    <row r="74" spans="2:9" x14ac:dyDescent="0.3">
      <c r="B74" s="642" t="s">
        <v>38</v>
      </c>
      <c r="C74" s="641" t="s">
        <v>77</v>
      </c>
      <c r="D74" s="640"/>
      <c r="E74" s="639"/>
      <c r="F74" s="639"/>
      <c r="G74" s="639"/>
      <c r="H74" s="636"/>
      <c r="I74" s="639"/>
    </row>
    <row r="75" spans="2:9" x14ac:dyDescent="0.3">
      <c r="B75" s="648" t="s">
        <v>39</v>
      </c>
      <c r="C75" s="647"/>
      <c r="D75" s="647"/>
      <c r="E75" s="645"/>
      <c r="F75" s="645"/>
      <c r="G75" s="645"/>
      <c r="H75" s="637"/>
      <c r="I75" s="645"/>
    </row>
    <row r="76" spans="2:9" x14ac:dyDescent="0.3">
      <c r="B76" s="648" t="s">
        <v>39</v>
      </c>
      <c r="C76" s="647"/>
      <c r="D76" s="647"/>
      <c r="E76" s="645"/>
      <c r="F76" s="645"/>
      <c r="G76" s="645"/>
      <c r="H76" s="644"/>
      <c r="I76" s="645"/>
    </row>
    <row r="77" spans="2:9" x14ac:dyDescent="0.3">
      <c r="B77" s="648" t="s">
        <v>39</v>
      </c>
      <c r="C77" s="647"/>
      <c r="D77" s="647"/>
      <c r="E77" s="645"/>
      <c r="F77" s="645"/>
      <c r="G77" s="645"/>
      <c r="H77" s="637"/>
      <c r="I77" s="645"/>
    </row>
    <row r="78" spans="2:9" x14ac:dyDescent="0.3">
      <c r="B78" s="648" t="s">
        <v>39</v>
      </c>
      <c r="C78" s="647"/>
      <c r="D78" s="647"/>
      <c r="E78" s="645"/>
      <c r="F78" s="645"/>
      <c r="G78" s="645"/>
      <c r="H78" s="637"/>
      <c r="I78" s="645"/>
    </row>
    <row r="79" spans="2:9" x14ac:dyDescent="0.3">
      <c r="B79" s="642" t="s">
        <v>39</v>
      </c>
      <c r="C79" s="641" t="s">
        <v>77</v>
      </c>
      <c r="D79" s="640"/>
      <c r="E79" s="639"/>
      <c r="F79" s="639"/>
      <c r="G79" s="639"/>
      <c r="H79" s="636"/>
      <c r="I79" s="639"/>
    </row>
    <row r="80" spans="2:9" x14ac:dyDescent="0.3">
      <c r="B80" s="648" t="s">
        <v>40</v>
      </c>
      <c r="C80" s="647"/>
      <c r="D80" s="647"/>
      <c r="E80" s="645"/>
      <c r="F80" s="645"/>
      <c r="G80" s="645"/>
      <c r="H80" s="637"/>
      <c r="I80" s="645"/>
    </row>
    <row r="81" spans="2:9" x14ac:dyDescent="0.3">
      <c r="B81" s="648" t="s">
        <v>40</v>
      </c>
      <c r="C81" s="647"/>
      <c r="D81" s="647"/>
      <c r="E81" s="645"/>
      <c r="F81" s="645"/>
      <c r="G81" s="645"/>
      <c r="H81" s="637"/>
      <c r="I81" s="645"/>
    </row>
    <row r="82" spans="2:9" x14ac:dyDescent="0.3">
      <c r="B82" s="648" t="s">
        <v>40</v>
      </c>
      <c r="C82" s="647"/>
      <c r="D82" s="647"/>
      <c r="E82" s="645"/>
      <c r="F82" s="645"/>
      <c r="G82" s="645"/>
      <c r="H82" s="637"/>
      <c r="I82" s="645"/>
    </row>
    <row r="83" spans="2:9" x14ac:dyDescent="0.3">
      <c r="B83" s="648" t="s">
        <v>40</v>
      </c>
      <c r="C83" s="647"/>
      <c r="D83" s="647"/>
      <c r="E83" s="645"/>
      <c r="F83" s="645"/>
      <c r="G83" s="645"/>
      <c r="H83" s="637"/>
      <c r="I83" s="645"/>
    </row>
    <row r="84" spans="2:9" x14ac:dyDescent="0.3">
      <c r="B84" s="642" t="s">
        <v>40</v>
      </c>
      <c r="C84" s="641" t="s">
        <v>77</v>
      </c>
      <c r="D84" s="640"/>
      <c r="E84" s="639"/>
      <c r="F84" s="639"/>
      <c r="G84" s="639"/>
      <c r="H84" s="636"/>
      <c r="I84" s="639"/>
    </row>
  </sheetData>
  <mergeCells count="2">
    <mergeCell ref="B23:I23"/>
    <mergeCell ref="B16:G16"/>
  </mergeCells>
  <dataValidations count="9">
    <dataValidation type="whole" allowBlank="1" showInputMessage="1" showErrorMessage="1" sqref="E25:E84" xr:uid="{8C9A4AB6-A872-45DA-9747-5E0C69FCA47D}">
      <formula1>0</formula1>
      <formula2>100000000</formula2>
    </dataValidation>
    <dataValidation type="list" errorStyle="information" allowBlank="1" showInputMessage="1" sqref="I25:I84" xr:uid="{42C5ABB5-1859-4AC1-BC62-D552CD67CDA4}">
      <formula1>"Jan-Feb-Mar,Apr-May-Jun,Jul-Aug-Sep,Oct-Nov-Dec"</formula1>
    </dataValidation>
    <dataValidation type="list" allowBlank="1" showInputMessage="1" showErrorMessage="1" errorTitle="Location Error" error="Applicant must Select a valid Location from the dropdown List" sqref="G25" xr:uid="{F6AB9FC3-8CC0-45E0-B876-68220145A39C}">
      <formula1>"Cariboo,Kootenay,Lower Mainland / Southwest,Nechako,North Coast,Northeast,Vancouver Island and Coast,Thompson / Okanagan,,Canada (outside B.C.),International"</formula1>
    </dataValidation>
    <dataValidation type="list" allowBlank="1" showInputMessage="1" showErrorMessage="1" sqref="G26:G84" xr:uid="{1579F6A6-8FB7-4FAE-B91E-757A48B8ED15}">
      <formula1>"Cariboo,Kootenay,Lower Mainland / Southwest,Nechako,North Coast,Northeast,Vancouver Island and Coast,Thompson / Okanagan,,Canada (outside B.C.),International"</formula1>
    </dataValidation>
    <dataValidation type="list" allowBlank="1" showInputMessage="1" showErrorMessage="1" sqref="F25:F84" xr:uid="{0A4A6B6A-6C1A-4A34-ACED-988509B5FA19}">
      <formula1>"TRUE,FALSE"</formula1>
    </dataValidation>
    <dataValidation type="list" allowBlank="1" showInputMessage="1" showErrorMessage="1" sqref="H25:H84" xr:uid="{27606397-ED0D-45A4-A8AC-1F92E6D3E06F}">
      <formula1>"'2026,'2027,'2028,'2029,'2030,'2031"</formula1>
    </dataValidation>
    <dataValidation type="list" allowBlank="1" showInputMessage="1" showErrorMessage="1" sqref="C18:D20" xr:uid="{78F28F7C-E3FC-4DFA-BA34-8B8036BA7E92}">
      <formula1>"Approved, Awaiting Decision, Other"</formula1>
    </dataValidation>
    <dataValidation type="decimal" allowBlank="1" showInputMessage="1" showErrorMessage="1" sqref="F18:G20" xr:uid="{0EEBF569-A3BE-4275-8008-6C4170177BB7}">
      <formula1>0</formula1>
      <formula2>100000000</formula2>
    </dataValidation>
    <dataValidation type="date" operator="greaterThanOrEqual" allowBlank="1" showInputMessage="1" showErrorMessage="1" sqref="E18:E19 E21" xr:uid="{11D3E00A-2B45-4607-A481-979177FCC32D}">
      <formula1>1</formula1>
    </dataValidation>
  </dataValidations>
  <pageMargins left="0.7" right="0.7" top="0.75" bottom="0.75" header="0.3" footer="0.3"/>
  <tableParts count="2">
    <tablePart r:id="rId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F20F76-2FFD-4342-BE8D-32B000D6CBC1}">
  <sheetPr>
    <tabColor theme="9" tint="-0.249977111117893"/>
    <pageSetUpPr fitToPage="1"/>
  </sheetPr>
  <dimension ref="A1:Z77"/>
  <sheetViews>
    <sheetView zoomScale="90" zoomScaleNormal="90" workbookViewId="0">
      <selection activeCell="E44" sqref="E44:N44"/>
    </sheetView>
  </sheetViews>
  <sheetFormatPr defaultColWidth="8.77734375" defaultRowHeight="0" customHeight="1" zeroHeight="1" x14ac:dyDescent="0.3"/>
  <cols>
    <col min="1" max="1" width="3.109375" style="21" customWidth="1"/>
    <col min="2" max="2" width="40.77734375" style="21" customWidth="1"/>
    <col min="3" max="3" width="15.21875" style="21" customWidth="1"/>
    <col min="4" max="26" width="13.5546875" style="21" customWidth="1"/>
    <col min="27" max="16384" width="8.77734375" style="21"/>
  </cols>
  <sheetData>
    <row r="1" spans="1:26" s="196" customFormat="1" ht="30" customHeight="1" x14ac:dyDescent="0.3">
      <c r="A1" s="634" t="s">
        <v>398</v>
      </c>
      <c r="B1" s="41"/>
      <c r="C1" s="41"/>
      <c r="D1" s="42"/>
      <c r="E1" s="42"/>
      <c r="F1" s="42"/>
      <c r="G1" s="42"/>
      <c r="H1" s="42"/>
      <c r="I1" s="42"/>
      <c r="J1" s="42"/>
      <c r="K1" s="42"/>
      <c r="L1" s="42"/>
      <c r="M1" s="42"/>
      <c r="N1" s="42"/>
      <c r="O1" s="42"/>
      <c r="P1" s="42"/>
      <c r="Q1" s="42"/>
      <c r="R1" s="42"/>
      <c r="S1" s="42"/>
      <c r="T1" s="42"/>
      <c r="U1" s="42"/>
      <c r="V1" s="42"/>
      <c r="W1" s="42"/>
      <c r="X1" s="42"/>
      <c r="Y1" s="42"/>
      <c r="Z1" s="42"/>
    </row>
    <row r="2" spans="1:26" ht="15.6" x14ac:dyDescent="0.3">
      <c r="B2" s="2" t="s">
        <v>2</v>
      </c>
      <c r="C2" s="2"/>
      <c r="D2" s="3"/>
    </row>
    <row r="3" spans="1:26" customFormat="1" ht="14.4" x14ac:dyDescent="0.3">
      <c r="A3" s="46">
        <v>1</v>
      </c>
      <c r="B3" s="350" t="s">
        <v>3</v>
      </c>
      <c r="C3" s="21"/>
      <c r="D3" s="3"/>
    </row>
    <row r="4" spans="1:26" customFormat="1" ht="14.4" x14ac:dyDescent="0.3">
      <c r="A4" s="46">
        <v>2</v>
      </c>
      <c r="B4" s="351" t="s">
        <v>4</v>
      </c>
      <c r="C4" s="21"/>
      <c r="D4" s="3"/>
    </row>
    <row r="5" spans="1:26" customFormat="1" ht="14.4" x14ac:dyDescent="0.3">
      <c r="A5" s="46">
        <v>3</v>
      </c>
      <c r="B5" s="351" t="s">
        <v>5</v>
      </c>
      <c r="C5" s="21"/>
      <c r="D5" s="3"/>
    </row>
    <row r="6" spans="1:26" customFormat="1" ht="14.4" x14ac:dyDescent="0.3">
      <c r="A6" s="46">
        <v>4</v>
      </c>
      <c r="B6" s="351" t="s">
        <v>441</v>
      </c>
      <c r="C6" s="21"/>
      <c r="D6" s="3"/>
    </row>
    <row r="7" spans="1:26" customFormat="1" ht="14.4" x14ac:dyDescent="0.3">
      <c r="A7" s="46">
        <v>5</v>
      </c>
      <c r="B7" s="351" t="s">
        <v>6</v>
      </c>
      <c r="C7" s="21"/>
      <c r="D7" s="3"/>
    </row>
    <row r="8" spans="1:26" customFormat="1" ht="14.4" x14ac:dyDescent="0.3">
      <c r="A8" s="46">
        <v>6</v>
      </c>
      <c r="B8" s="351" t="s">
        <v>7</v>
      </c>
      <c r="C8" s="21"/>
      <c r="D8" s="3"/>
    </row>
    <row r="9" spans="1:26" customFormat="1" ht="14.4" x14ac:dyDescent="0.3">
      <c r="A9" s="46">
        <v>7</v>
      </c>
      <c r="B9" s="351" t="s">
        <v>8</v>
      </c>
      <c r="C9" s="21"/>
      <c r="D9" s="3"/>
    </row>
    <row r="10" spans="1:26" customFormat="1" ht="14.4" x14ac:dyDescent="0.3">
      <c r="A10" s="46">
        <v>8</v>
      </c>
      <c r="B10" s="351" t="s">
        <v>9</v>
      </c>
      <c r="C10" s="21"/>
      <c r="D10" s="3"/>
    </row>
    <row r="11" spans="1:26" ht="13.8" x14ac:dyDescent="0.3">
      <c r="B11" s="22"/>
      <c r="C11" s="22"/>
    </row>
    <row r="12" spans="1:26" ht="13.8" x14ac:dyDescent="0.3">
      <c r="B12" s="191" t="s">
        <v>10</v>
      </c>
      <c r="C12" s="785"/>
      <c r="D12" s="785"/>
      <c r="E12" s="785"/>
    </row>
    <row r="13" spans="1:26" ht="13.8" x14ac:dyDescent="0.3">
      <c r="B13" s="192" t="s">
        <v>11</v>
      </c>
      <c r="C13" s="785"/>
      <c r="D13" s="785"/>
      <c r="E13" s="785"/>
    </row>
    <row r="14" spans="1:26" ht="13.8" x14ac:dyDescent="0.3">
      <c r="B14" s="192" t="s">
        <v>12</v>
      </c>
      <c r="C14" s="785"/>
      <c r="D14" s="785"/>
      <c r="E14" s="785"/>
    </row>
    <row r="15" spans="1:26" ht="13.8" x14ac:dyDescent="0.3">
      <c r="B15" s="192" t="s">
        <v>13</v>
      </c>
      <c r="C15" s="786" t="e">
        <f>D41/D39</f>
        <v>#DIV/0!</v>
      </c>
      <c r="D15" s="786"/>
      <c r="E15" s="786"/>
      <c r="F15" s="23"/>
      <c r="G15" s="23"/>
    </row>
    <row r="16" spans="1:26" ht="13.8" x14ac:dyDescent="0.3">
      <c r="B16" s="192" t="s">
        <v>14</v>
      </c>
      <c r="C16" s="785"/>
      <c r="D16" s="785"/>
      <c r="E16" s="785"/>
      <c r="F16" s="23" t="s">
        <v>15</v>
      </c>
      <c r="G16" s="23"/>
    </row>
    <row r="17" spans="2:26" ht="14.4" thickBot="1" x14ac:dyDescent="0.35">
      <c r="B17" s="24"/>
      <c r="C17" s="24"/>
      <c r="D17" s="25"/>
      <c r="E17" s="26"/>
      <c r="F17" s="26"/>
      <c r="G17" s="26"/>
    </row>
    <row r="18" spans="2:26" ht="15" customHeight="1" thickBot="1" x14ac:dyDescent="0.35">
      <c r="B18" s="781" t="s">
        <v>442</v>
      </c>
      <c r="C18" s="782"/>
      <c r="D18" s="782"/>
      <c r="E18" s="782"/>
      <c r="F18" s="782"/>
      <c r="G18" s="782"/>
      <c r="H18" s="782"/>
      <c r="I18" s="782"/>
      <c r="J18" s="782"/>
      <c r="K18" s="783"/>
      <c r="L18" s="783"/>
      <c r="M18" s="783"/>
      <c r="N18" s="783"/>
      <c r="O18" s="783"/>
      <c r="P18" s="783"/>
      <c r="Q18" s="783"/>
      <c r="R18" s="783"/>
      <c r="S18" s="783"/>
      <c r="T18" s="783"/>
      <c r="U18" s="783"/>
      <c r="V18" s="783"/>
      <c r="W18" s="783"/>
      <c r="X18" s="783"/>
      <c r="Y18" s="783"/>
      <c r="Z18" s="784"/>
    </row>
    <row r="19" spans="2:26" ht="13.8" x14ac:dyDescent="0.3">
      <c r="B19" s="633"/>
      <c r="C19" s="778" t="s">
        <v>16</v>
      </c>
      <c r="D19" s="632" t="s">
        <v>17</v>
      </c>
      <c r="E19" s="631" t="s">
        <v>17</v>
      </c>
      <c r="F19" s="776" t="s">
        <v>18</v>
      </c>
      <c r="G19" s="780" t="s">
        <v>19</v>
      </c>
      <c r="H19" s="774"/>
      <c r="I19" s="774"/>
      <c r="J19" s="774"/>
      <c r="K19" s="780" t="s">
        <v>20</v>
      </c>
      <c r="L19" s="774"/>
      <c r="M19" s="774"/>
      <c r="N19" s="775"/>
      <c r="O19" s="774" t="s">
        <v>21</v>
      </c>
      <c r="P19" s="774"/>
      <c r="Q19" s="774"/>
      <c r="R19" s="775"/>
      <c r="S19" s="774" t="s">
        <v>22</v>
      </c>
      <c r="T19" s="774"/>
      <c r="U19" s="774"/>
      <c r="V19" s="775"/>
      <c r="W19" s="774" t="s">
        <v>23</v>
      </c>
      <c r="X19" s="774"/>
      <c r="Y19" s="774"/>
      <c r="Z19" s="775"/>
    </row>
    <row r="20" spans="2:26" ht="27.6" x14ac:dyDescent="0.3">
      <c r="B20" s="630" t="s">
        <v>24</v>
      </c>
      <c r="C20" s="779"/>
      <c r="D20" s="629" t="s">
        <v>25</v>
      </c>
      <c r="E20" s="628" t="s">
        <v>26</v>
      </c>
      <c r="F20" s="777"/>
      <c r="G20" s="629" t="s">
        <v>25</v>
      </c>
      <c r="H20" s="627" t="s">
        <v>26</v>
      </c>
      <c r="I20" s="626" t="s">
        <v>27</v>
      </c>
      <c r="J20" s="625" t="s">
        <v>28</v>
      </c>
      <c r="K20" s="629" t="s">
        <v>25</v>
      </c>
      <c r="L20" s="626" t="s">
        <v>26</v>
      </c>
      <c r="M20" s="626" t="s">
        <v>27</v>
      </c>
      <c r="N20" s="624" t="s">
        <v>28</v>
      </c>
      <c r="O20" s="623" t="s">
        <v>25</v>
      </c>
      <c r="P20" s="626" t="s">
        <v>26</v>
      </c>
      <c r="Q20" s="626" t="s">
        <v>27</v>
      </c>
      <c r="R20" s="624" t="s">
        <v>28</v>
      </c>
      <c r="S20" s="623" t="s">
        <v>25</v>
      </c>
      <c r="T20" s="626" t="s">
        <v>26</v>
      </c>
      <c r="U20" s="626" t="s">
        <v>27</v>
      </c>
      <c r="V20" s="624" t="s">
        <v>28</v>
      </c>
      <c r="W20" s="623" t="s">
        <v>25</v>
      </c>
      <c r="X20" s="626" t="s">
        <v>26</v>
      </c>
      <c r="Y20" s="626" t="s">
        <v>27</v>
      </c>
      <c r="Z20" s="624" t="s">
        <v>28</v>
      </c>
    </row>
    <row r="21" spans="2:26" ht="13.8" x14ac:dyDescent="0.3">
      <c r="B21" s="622" t="s">
        <v>29</v>
      </c>
      <c r="C21" s="621" t="str" cm="1">
        <f t="array" ref="C21">IF(SUM($M53:$V53)&gt;0,INDEX($M$52:$V$52,,MATCH(MAX($M53:$V53),$M53:$V53,0)),"")</f>
        <v/>
      </c>
      <c r="D21" s="620">
        <f>SUM(G21,K21,O21,S21,W21)</f>
        <v>0</v>
      </c>
      <c r="E21" s="619">
        <f>SUM(H21,L21,P21,T21,X21)</f>
        <v>0</v>
      </c>
      <c r="F21" s="618"/>
      <c r="G21" s="617" t="str" cm="1">
        <f t="array" ref="G21">IFERROR(
SUM(_xlfn._xlws.FILTER(DetailedExpenseTable[Cost],
(DetailedExpenseTable[Budget Item]=$B21)*
(DetailedExpenseTable[Eligible Expense (TRUE/FALSE)]=TRUE)*
(
((DetailedExpenseTable[Expense Year
(YYYY)]="20"&amp;RIGHT(G$19,2))*(DetailedExpenseTable[Expense Quarter] ="Jan-Feb-Mar"))+
((DetailedExpenseTable[Expense Year
(YYYY)]="20"&amp;LEFT(RIGHT(G$19,5),2))*
((DetailedExpenseTable[Expense Quarter] ="Apr-May-Jun")+(DetailedExpenseTable[Expense Quarter] ="Jul-Aug-Sep")+(DetailedExpenseTable[Expense Quarter] ="Oct-Nov-Dec")))
)
)),"-")</f>
        <v>-</v>
      </c>
      <c r="H21" s="616" t="str" cm="1">
        <f t="array" ref="H21">IFERROR(
SUM(_xlfn._xlws.FILTER(DetailedExpenseTable[Cost],
(DetailedExpenseTable[Budget Item]=$B21)*
(DetailedExpenseTable[Eligible Expense (TRUE/FALSE)]=FALSE)*
(
((DetailedExpenseTable[Expense Year
(YYYY)]="20"&amp;RIGHT(H$19,2))*(DetailedExpenseTable[Expense Quarter] ="Jan-Feb-Mar"))+
((DetailedExpenseTable[Expense Year
(YYYY)]="20"&amp;LEFT(RIGHT(H$19,5),2))*
((DetailedExpenseTable[Expense Quarter] ="Apr-May-Jun")+(DetailedExpenseTable[Expense Quarter] ="Jul-Aug-Sep")+(DetailedExpenseTable[Expense Quarter] ="Oct-Nov-Dec")))
)
)),"-")</f>
        <v>-</v>
      </c>
      <c r="I21" s="615" cm="1">
        <f t="array" ref="I21">IFERROR(
SUM(_xlfn._xlws.FILTER(DetailedExpenseTable[Cost],
(DetailedExpenseTable[Budget Item]=$B21)*
((DetailedExpenseTable[Expense Location]&lt;&gt;"International")*(DetailedExpenseTable[Expense Location]&lt;&gt;"Canada (outside B.C.)"))*
(
((DetailedExpenseTable[Expense Year
(YYYY)]="20"&amp;RIGHT(G$19,2))*(DetailedExpenseTable[Expense Quarter] ="Jan-Feb-Mar"))+
((DetailedExpenseTable[Expense Year
(YYYY)]="20"&amp;LEFT(RIGHT(G$19,5),2))*
((DetailedExpenseTable[Expense Quarter] ="Apr-May-Jun")+(DetailedExpenseTable[Expense Quarter] ="Jul-Aug-Sep")+(DetailedExpenseTable[Expense Quarter] ="Oct-Nov-Dec")))
)
))/SUM(G21:H21),0)</f>
        <v>0</v>
      </c>
      <c r="J21" s="614" cm="1">
        <f t="array" ref="J21">IFERROR(
SUM(_xlfn._xlws.FILTER(DetailedExpenseTable[Cost],
(DetailedExpenseTable[Budget Item]=$B21)*
(DetailedExpenseTable[Expense Location]&lt;&gt;"International")*
(
((DetailedExpenseTable[Expense Year
(YYYY)]="20"&amp;RIGHT(G$19,2))*(DetailedExpenseTable[Expense Quarter] ="Jan-Feb-Mar"))+
((DetailedExpenseTable[Expense Year
(YYYY)]="20"&amp;LEFT(RIGHT(G$19,5),2))*
((DetailedExpenseTable[Expense Quarter] ="Apr-May-Jun")+(DetailedExpenseTable[Expense Quarter] ="Jul-Aug-Sep")+(DetailedExpenseTable[Expense Quarter] ="Oct-Nov-Dec")))
)
))/SUM(G21:H21),0)</f>
        <v>0</v>
      </c>
      <c r="K21" s="613" t="str" cm="1">
        <f t="array" ref="K21">IFERROR(
SUM(_xlfn._xlws.FILTER(DetailedExpenseTable[Cost],
(DetailedExpenseTable[Budget Item]=$B21)*
(DetailedExpenseTable[Eligible Expense (TRUE/FALSE)]=TRUE)*
(
((DetailedExpenseTable[Expense Year
(YYYY)]="20"&amp;RIGHT(K$19,2))*(DetailedExpenseTable[Expense Quarter] ="Jan-Feb-Mar"))+
((DetailedExpenseTable[Expense Year
(YYYY)]="20"&amp;LEFT(RIGHT(K$19,5),2))*
((DetailedExpenseTable[Expense Quarter] ="Apr-May-Jun")+(DetailedExpenseTable[Expense Quarter] ="Jul-Aug-Sep")+(DetailedExpenseTable[Expense Quarter] ="Oct-Nov-Dec")))
)
)),"-")</f>
        <v>-</v>
      </c>
      <c r="L21" s="612" t="str" cm="1">
        <f t="array" ref="L21">IFERROR(
SUM(_xlfn._xlws.FILTER(DetailedExpenseTable[Cost],
(DetailedExpenseTable[Budget Item]=$B21)*
(DetailedExpenseTable[Eligible Expense (TRUE/FALSE)]=FALSE)*
(
((DetailedExpenseTable[Expense Year
(YYYY)]="20"&amp;RIGHT(L$19,2))*(DetailedExpenseTable[Expense Quarter] ="Jan-Feb-Mar"))+
((DetailedExpenseTable[Expense Year
(YYYY)]="20"&amp;LEFT(RIGHT(L$19,5),2))*
((DetailedExpenseTable[Expense Quarter] ="Apr-May-Jun")+(DetailedExpenseTable[Expense Quarter] ="Jul-Aug-Sep")+(DetailedExpenseTable[Expense Quarter] ="Oct-Nov-Dec")))
)
)),"-")</f>
        <v>-</v>
      </c>
      <c r="M21" s="615" cm="1">
        <f t="array" ref="M21">IFERROR(
SUM(_xlfn._xlws.FILTER(DetailedExpenseTable[Cost],
(DetailedExpenseTable[Budget Item]=$B21)*
((DetailedExpenseTable[Expense Location]&lt;&gt;"International")*(DetailedExpenseTable[Expense Location]&lt;&gt;"Canada (outside B.C.)"))*
(
((DetailedExpenseTable[Expense Year
(YYYY)]="20"&amp;RIGHT(K$19,2))*(DetailedExpenseTable[Expense Quarter] ="Jan-Feb-Mar"))+
((DetailedExpenseTable[Expense Year
(YYYY)]="20"&amp;LEFT(RIGHT(K$19,5),2))*
((DetailedExpenseTable[Expense Quarter] ="Apr-May-Jun")+(DetailedExpenseTable[Expense Quarter] ="Jul-Aug-Sep")+(DetailedExpenseTable[Expense Quarter] ="Oct-Nov-Dec")))
)
))/SUM(K21:L21),0)</f>
        <v>0</v>
      </c>
      <c r="N21" s="611" cm="1">
        <f t="array" ref="N21">IFERROR(
SUM(_xlfn._xlws.FILTER(DetailedExpenseTable[Cost],
(DetailedExpenseTable[Budget Item]=$B21)*
(DetailedExpenseTable[Expense Location]&lt;&gt;"International")*
(
((DetailedExpenseTable[Expense Year
(YYYY)]="20"&amp;RIGHT(K$19,2))*(DetailedExpenseTable[Expense Quarter] ="Jan-Feb-Mar"))+
((DetailedExpenseTable[Expense Year
(YYYY)]="20"&amp;LEFT(RIGHT(K$19,5),2))*
((DetailedExpenseTable[Expense Quarter] ="Apr-May-Jun")+(DetailedExpenseTable[Expense Quarter] ="Jul-Aug-Sep")+(DetailedExpenseTable[Expense Quarter] ="Oct-Nov-Dec")))
)
))/SUM(K21:L21),0)</f>
        <v>0</v>
      </c>
      <c r="O21" s="610" t="str" cm="1">
        <f t="array" ref="O21">IFERROR(
SUM(_xlfn._xlws.FILTER(DetailedExpenseTable[Cost],
(DetailedExpenseTable[Budget Item]=$B21)*
(DetailedExpenseTable[Eligible Expense (TRUE/FALSE)]=TRUE)*
(
((DetailedExpenseTable[Expense Year
(YYYY)]="20"&amp;RIGHT(O$19,2))*(DetailedExpenseTable[Expense Quarter] ="Jan-Feb-Mar"))+
((DetailedExpenseTable[Expense Year
(YYYY)]="20"&amp;LEFT(RIGHT(O$19,5),2))*
((DetailedExpenseTable[Expense Quarter] ="Apr-May-Jun")+(DetailedExpenseTable[Expense Quarter] ="Jul-Aug-Sep")+(DetailedExpenseTable[Expense Quarter] ="Oct-Nov-Dec")))
)
)),"-")</f>
        <v>-</v>
      </c>
      <c r="P21" s="612" t="str" cm="1">
        <f t="array" ref="P21">IFERROR(
SUM(_xlfn._xlws.FILTER(DetailedExpenseTable[Cost],
(DetailedExpenseTable[Budget Item]=$B21)*
(DetailedExpenseTable[Eligible Expense (TRUE/FALSE)]=FALSE)*
(
((DetailedExpenseTable[Expense Year
(YYYY)]="20"&amp;RIGHT(P$19,2))*(DetailedExpenseTable[Expense Quarter] ="Jan-Feb-Mar"))+
((DetailedExpenseTable[Expense Year
(YYYY)]="20"&amp;LEFT(RIGHT(P$19,5),2))*
((DetailedExpenseTable[Expense Quarter] ="Apr-May-Jun")+(DetailedExpenseTable[Expense Quarter] ="Jul-Aug-Sep")+(DetailedExpenseTable[Expense Quarter] ="Oct-Nov-Dec")))
)
)),"-")</f>
        <v>-</v>
      </c>
      <c r="Q21" s="615" cm="1">
        <f t="array" ref="Q21">IFERROR(
SUM(_xlfn._xlws.FILTER(DetailedExpenseTable[Cost],
(DetailedExpenseTable[Budget Item]=$B21)*
((DetailedExpenseTable[Expense Location]&lt;&gt;"International")*(DetailedExpenseTable[Expense Location]&lt;&gt;"Canada (outside B.C.)"))*
(
((DetailedExpenseTable[Expense Year
(YYYY)]="20"&amp;RIGHT(O$19,2))*(DetailedExpenseTable[Expense Quarter] ="Jan-Feb-Mar"))+
((DetailedExpenseTable[Expense Year
(YYYY)]="20"&amp;LEFT(RIGHT(O$19,5),2))*
((DetailedExpenseTable[Expense Quarter] ="Apr-May-Jun")+(DetailedExpenseTable[Expense Quarter] ="Jul-Aug-Sep")+(DetailedExpenseTable[Expense Quarter] ="Oct-Nov-Dec")))
)
))/SUM(O21:P21),0)</f>
        <v>0</v>
      </c>
      <c r="R21" s="611" cm="1">
        <f t="array" ref="R21">IFERROR(
SUM(_xlfn._xlws.FILTER(DetailedExpenseTable[Cost],
(DetailedExpenseTable[Budget Item]=$B21)*
(DetailedExpenseTable[Expense Location]&lt;&gt;"International")*
(
((DetailedExpenseTable[Expense Year
(YYYY)]="20"&amp;RIGHT(O$19,2))*(DetailedExpenseTable[Expense Quarter] ="Jan-Feb-Mar"))+
((DetailedExpenseTable[Expense Year
(YYYY)]="20"&amp;LEFT(RIGHT(O$19,5),2))*
((DetailedExpenseTable[Expense Quarter] ="Apr-May-Jun")+(DetailedExpenseTable[Expense Quarter] ="Jul-Aug-Sep")+(DetailedExpenseTable[Expense Quarter] ="Oct-Nov-Dec")))
)
))/SUM(O21:P21),0)</f>
        <v>0</v>
      </c>
      <c r="S21" s="610" t="str" cm="1">
        <f t="array" ref="S21">IFERROR(
SUM(_xlfn._xlws.FILTER(DetailedExpenseTable[Cost],
(DetailedExpenseTable[Budget Item]=$B21)*
(DetailedExpenseTable[Eligible Expense (TRUE/FALSE)]=TRUE)*
(
((DetailedExpenseTable[Expense Year
(YYYY)]="20"&amp;RIGHT(S$19,2))*(DetailedExpenseTable[Expense Quarter] ="Jan-Feb-Mar"))+
((DetailedExpenseTable[Expense Year
(YYYY)]="20"&amp;LEFT(RIGHT(S$19,5),2))*
((DetailedExpenseTable[Expense Quarter] ="Apr-May-Jun")+(DetailedExpenseTable[Expense Quarter] ="Jul-Aug-Sep")+(DetailedExpenseTable[Expense Quarter] ="Oct-Nov-Dec")))
)
)),"-")</f>
        <v>-</v>
      </c>
      <c r="T21" s="612" t="str" cm="1">
        <f t="array" ref="T21">IFERROR(
SUM(_xlfn._xlws.FILTER(DetailedExpenseTable[Cost],
(DetailedExpenseTable[Budget Item]=$B21)*
(DetailedExpenseTable[Eligible Expense (TRUE/FALSE)]=FALSE)*
(
((DetailedExpenseTable[Expense Year
(YYYY)]="20"&amp;RIGHT(T$19,2))*(DetailedExpenseTable[Expense Quarter] ="Jan-Feb-Mar"))+
((DetailedExpenseTable[Expense Year
(YYYY)]="20"&amp;LEFT(RIGHT(T$19,5),2))*
((DetailedExpenseTable[Expense Quarter] ="Apr-May-Jun")+(DetailedExpenseTable[Expense Quarter] ="Jul-Aug-Sep")+(DetailedExpenseTable[Expense Quarter] ="Oct-Nov-Dec")))
)
)),"-")</f>
        <v>-</v>
      </c>
      <c r="U21" s="615" cm="1">
        <f t="array" ref="U21">IFERROR(
SUM(_xlfn._xlws.FILTER(DetailedExpenseTable[Cost],
(DetailedExpenseTable[Budget Item]=$B21)*
((DetailedExpenseTable[Expense Location]&lt;&gt;"International")*(DetailedExpenseTable[Expense Location]&lt;&gt;"Canada (outside B.C.)"))*
(
((DetailedExpenseTable[Expense Year
(YYYY)]="20"&amp;RIGHT(S$19,2))*(DetailedExpenseTable[Expense Quarter] ="Jan-Feb-Mar"))+
((DetailedExpenseTable[Expense Year
(YYYY)]="20"&amp;LEFT(RIGHT(S$19,5),2))*
((DetailedExpenseTable[Expense Quarter] ="Apr-May-Jun")+(DetailedExpenseTable[Expense Quarter] ="Jul-Aug-Sep")+(DetailedExpenseTable[Expense Quarter] ="Oct-Nov-Dec")))
)
))/SUM(S21:T21),0)</f>
        <v>0</v>
      </c>
      <c r="V21" s="611" cm="1">
        <f t="array" ref="V21">IFERROR(
SUM(_xlfn._xlws.FILTER(DetailedExpenseTable[Cost],
(DetailedExpenseTable[Budget Item]=$B21)*
(DetailedExpenseTable[Expense Location]&lt;&gt;"International")*
(
((DetailedExpenseTable[Expense Year
(YYYY)]="20"&amp;RIGHT(S$19,2))*(DetailedExpenseTable[Expense Quarter] ="Jan-Feb-Mar"))+
((DetailedExpenseTable[Expense Year
(YYYY)]="20"&amp;LEFT(RIGHT(S$19,5),2))*
((DetailedExpenseTable[Expense Quarter] ="Apr-May-Jun")+(DetailedExpenseTable[Expense Quarter] ="Jul-Aug-Sep")+(DetailedExpenseTable[Expense Quarter] ="Oct-Nov-Dec")))
)
))/SUM(S21:T21),0)</f>
        <v>0</v>
      </c>
      <c r="W21" s="610" t="str" cm="1">
        <f t="array" ref="W21">IFERROR(
SUM(_xlfn._xlws.FILTER(DetailedExpenseTable[Cost],
(DetailedExpenseTable[Budget Item]=$B21)*
(DetailedExpenseTable[Eligible Expense (TRUE/FALSE)]=TRUE)*
(
((DetailedExpenseTable[Expense Year
(YYYY)]="20"&amp;RIGHT(W$19,2))*(DetailedExpenseTable[Expense Quarter] ="Jan-Feb-Mar"))+
((DetailedExpenseTable[Expense Year
(YYYY)]="20"&amp;LEFT(RIGHT(W$19,5),2))*
((DetailedExpenseTable[Expense Quarter] ="Apr-May-Jun")+(DetailedExpenseTable[Expense Quarter] ="Jul-Aug-Sep")+(DetailedExpenseTable[Expense Quarter] ="Oct-Nov-Dec")))
)
)),"-")</f>
        <v>-</v>
      </c>
      <c r="X21" s="612" t="str" cm="1">
        <f t="array" ref="X21">IFERROR(
SUM(_xlfn._xlws.FILTER(DetailedExpenseTable[Cost],
(DetailedExpenseTable[Budget Item]=$B21)*
(DetailedExpenseTable[Eligible Expense (TRUE/FALSE)]=FALSE)*
(
((DetailedExpenseTable[Expense Year
(YYYY)]="20"&amp;RIGHT(X$19,2))*(DetailedExpenseTable[Expense Quarter] ="Jan-Feb-Mar"))+
((DetailedExpenseTable[Expense Year
(YYYY)]="20"&amp;LEFT(RIGHT(X$19,5),2))*
((DetailedExpenseTable[Expense Quarter] ="Apr-May-Jun")+(DetailedExpenseTable[Expense Quarter] ="Jul-Aug-Sep")+(DetailedExpenseTable[Expense Quarter] ="Oct-Nov-Dec")))
)
)),"-")</f>
        <v>-</v>
      </c>
      <c r="Y21" s="615" cm="1">
        <f t="array" ref="Y21">IFERROR(
SUM(_xlfn._xlws.FILTER(DetailedExpenseTable[Cost],
(DetailedExpenseTable[Budget Item]=$B21)*
((DetailedExpenseTable[Expense Location]&lt;&gt;"International")*(DetailedExpenseTable[Expense Location]&lt;&gt;"Canada (outside B.C.)"))*
(
((DetailedExpenseTable[Expense Year
(YYYY)]="20"&amp;RIGHT(W$19,2))*(DetailedExpenseTable[Expense Quarter] ="Jan-Feb-Mar"))+
((DetailedExpenseTable[Expense Year
(YYYY)]="20"&amp;LEFT(RIGHT(W$19,5),2))*
((DetailedExpenseTable[Expense Quarter] ="Apr-May-Jun")+(DetailedExpenseTable[Expense Quarter] ="Jul-Aug-Sep")+(DetailedExpenseTable[Expense Quarter] ="Oct-Nov-Dec")))
)
))/SUM(W21:X21),0)</f>
        <v>0</v>
      </c>
      <c r="Z21" s="611" cm="1">
        <f t="array" ref="Z21">IFERROR(
SUM(_xlfn._xlws.FILTER(DetailedExpenseTable[Cost],
(DetailedExpenseTable[Budget Item]=$B21)*
(DetailedExpenseTable[Expense Location]&lt;&gt;"International")*
(
((DetailedExpenseTable[Expense Year
(YYYY)]="20"&amp;RIGHT(W$19,2))*(DetailedExpenseTable[Expense Quarter] ="Jan-Feb-Mar"))+
((DetailedExpenseTable[Expense Year
(YYYY)]="20"&amp;LEFT(RIGHT(W$19,5),2))*
((DetailedExpenseTable[Expense Quarter] ="Apr-May-Jun")+(DetailedExpenseTable[Expense Quarter] ="Jul-Aug-Sep")+(DetailedExpenseTable[Expense Quarter] ="Oct-Nov-Dec")))
)
))/SUM(W21:X21),0)</f>
        <v>0</v>
      </c>
    </row>
    <row r="22" spans="2:26" ht="13.8" x14ac:dyDescent="0.3">
      <c r="B22" s="622" t="s">
        <v>30</v>
      </c>
      <c r="C22" s="609" t="str" cm="1">
        <f t="array" ref="C22">IF(SUM($M54:$V54)&gt;0,INDEX($M$52:$V$52,,MATCH(MAX($M54:$V54),$M54:$V54,0)),"")</f>
        <v/>
      </c>
      <c r="D22" s="608">
        <f t="shared" ref="D22:E32" si="0">SUM(G22,K22,O22,S22,W22)</f>
        <v>0</v>
      </c>
      <c r="E22" s="607">
        <f t="shared" si="0"/>
        <v>0</v>
      </c>
      <c r="F22" s="606"/>
      <c r="G22" s="605" t="str" cm="1">
        <f t="array" ref="G22">IFERROR(
SUM(_xlfn._xlws.FILTER(DetailedExpenseTable[Cost],
(DetailedExpenseTable[Budget Item]=$B22)*
(DetailedExpenseTable[Eligible Expense (TRUE/FALSE)]=TRUE)*
(
((DetailedExpenseTable[Expense Year
(YYYY)]="20"&amp;RIGHT(G$19,2))*(DetailedExpenseTable[Expense Quarter] ="Jan-Feb-Mar"))+
((DetailedExpenseTable[Expense Year
(YYYY)]="20"&amp;LEFT(RIGHT(G$19,5),2))*
((DetailedExpenseTable[Expense Quarter] ="Apr-May-Jun")+(DetailedExpenseTable[Expense Quarter] ="Jul-Aug-Sep")+(DetailedExpenseTable[Expense Quarter] ="Oct-Nov-Dec")))
)
)),"-")</f>
        <v>-</v>
      </c>
      <c r="H22" s="604" t="str" cm="1">
        <f t="array" ref="H22">IFERROR(
SUM(_xlfn._xlws.FILTER(DetailedExpenseTable[Cost],
(DetailedExpenseTable[Budget Item]=$B22)*
(DetailedExpenseTable[Eligible Expense (TRUE/FALSE)]=FALSE)*
(
((DetailedExpenseTable[Expense Year
(YYYY)]="20"&amp;RIGHT(H$19,2))*(DetailedExpenseTable[Expense Quarter] ="Jan-Feb-Mar"))+
((DetailedExpenseTable[Expense Year
(YYYY)]="20"&amp;LEFT(RIGHT(H$19,5),2))*
((DetailedExpenseTable[Expense Quarter] ="Apr-May-Jun")+(DetailedExpenseTable[Expense Quarter] ="Jul-Aug-Sep")+(DetailedExpenseTable[Expense Quarter] ="Oct-Nov-Dec")))
)
)),"-")</f>
        <v>-</v>
      </c>
      <c r="I22" s="615" cm="1">
        <f t="array" ref="I22">IFERROR(
SUM(_xlfn._xlws.FILTER(DetailedExpenseTable[Cost],
(DetailedExpenseTable[Budget Item]=$B22)*
((DetailedExpenseTable[Expense Location]&lt;&gt;"International")*(DetailedExpenseTable[Expense Location]&lt;&gt;"Canada (outside B.C.)"))*
(
((DetailedExpenseTable[Expense Year
(YYYY)]="20"&amp;RIGHT(G$19,2))*(DetailedExpenseTable[Expense Quarter] ="Jan-Feb-Mar"))+
((DetailedExpenseTable[Expense Year
(YYYY)]="20"&amp;LEFT(RIGHT(G$19,5),2))*
((DetailedExpenseTable[Expense Quarter] ="Apr-May-Jun")+(DetailedExpenseTable[Expense Quarter] ="Jul-Aug-Sep")+(DetailedExpenseTable[Expense Quarter] ="Oct-Nov-Dec")))
)
))/SUM(G22:H22),0)</f>
        <v>0</v>
      </c>
      <c r="J22" s="603" cm="1">
        <f t="array" ref="J22">IFERROR(
SUM(_xlfn._xlws.FILTER(DetailedExpenseTable[Cost],
(DetailedExpenseTable[Budget Item]=$B22)*
(DetailedExpenseTable[Expense Location]&lt;&gt;"International")*
(
((DetailedExpenseTable[Expense Year
(YYYY)]="20"&amp;RIGHT(G$19,2))*(DetailedExpenseTable[Expense Quarter] ="Jan-Feb-Mar"))+
((DetailedExpenseTable[Expense Year
(YYYY)]="20"&amp;LEFT(RIGHT(G$19,5),2))*
((DetailedExpenseTable[Expense Quarter] ="Apr-May-Jun")+(DetailedExpenseTable[Expense Quarter] ="Jul-Aug-Sep")+(DetailedExpenseTable[Expense Quarter] ="Oct-Nov-Dec")))
)
))/SUM(G22:H22),0)</f>
        <v>0</v>
      </c>
      <c r="K22" s="602" t="str" cm="1">
        <f t="array" ref="K22">IFERROR(
SUM(_xlfn._xlws.FILTER(DetailedExpenseTable[Cost],
(DetailedExpenseTable[Budget Item]=$B22)*
(DetailedExpenseTable[Eligible Expense (TRUE/FALSE)]=TRUE)*
(
((DetailedExpenseTable[Expense Year
(YYYY)]="20"&amp;RIGHT(K$19,2))*(DetailedExpenseTable[Expense Quarter] ="Jan-Feb-Mar"))+
((DetailedExpenseTable[Expense Year
(YYYY)]="20"&amp;LEFT(RIGHT(K$19,5),2))*
((DetailedExpenseTable[Expense Quarter] ="Apr-May-Jun")+(DetailedExpenseTable[Expense Quarter] ="Jul-Aug-Sep")+(DetailedExpenseTable[Expense Quarter] ="Oct-Nov-Dec")))
)
)),"-")</f>
        <v>-</v>
      </c>
      <c r="L22" s="612" t="str" cm="1">
        <f t="array" ref="L22">IFERROR(
SUM(_xlfn._xlws.FILTER(DetailedExpenseTable[Cost],
(DetailedExpenseTable[Budget Item]=$B22)*
(DetailedExpenseTable[Eligible Expense (TRUE/FALSE)]=FALSE)*
(
((DetailedExpenseTable[Expense Year
(YYYY)]="20"&amp;RIGHT(L$19,2))*(DetailedExpenseTable[Expense Quarter] ="Jan-Feb-Mar"))+
((DetailedExpenseTable[Expense Year
(YYYY)]="20"&amp;LEFT(RIGHT(L$19,5),2))*
((DetailedExpenseTable[Expense Quarter] ="Apr-May-Jun")+(DetailedExpenseTable[Expense Quarter] ="Jul-Aug-Sep")+(DetailedExpenseTable[Expense Quarter] ="Oct-Nov-Dec")))
)
)),"-")</f>
        <v>-</v>
      </c>
      <c r="M22" s="615" cm="1">
        <f t="array" ref="M22">IFERROR(
SUM(_xlfn._xlws.FILTER(DetailedExpenseTable[Cost],
(DetailedExpenseTable[Budget Item]=$B22)*
((DetailedExpenseTable[Expense Location]&lt;&gt;"International")*(DetailedExpenseTable[Expense Location]&lt;&gt;"Canada (outside B.C.)"))*
(
((DetailedExpenseTable[Expense Year
(YYYY)]="20"&amp;RIGHT(K$19,2))*(DetailedExpenseTable[Expense Quarter] ="Jan-Feb-Mar"))+
((DetailedExpenseTable[Expense Year
(YYYY)]="20"&amp;LEFT(RIGHT(K$19,5),2))*
((DetailedExpenseTable[Expense Quarter] ="Apr-May-Jun")+(DetailedExpenseTable[Expense Quarter] ="Jul-Aug-Sep")+(DetailedExpenseTable[Expense Quarter] ="Oct-Nov-Dec")))
)
))/SUM(K22:L22),0)</f>
        <v>0</v>
      </c>
      <c r="N22" s="601" cm="1">
        <f t="array" ref="N22">IFERROR(
SUM(_xlfn._xlws.FILTER(DetailedExpenseTable[Cost],
(DetailedExpenseTable[Budget Item]=$B22)*
(DetailedExpenseTable[Expense Location]&lt;&gt;"International")*
(
((DetailedExpenseTable[Expense Year
(YYYY)]="20"&amp;RIGHT(K$19,2))*(DetailedExpenseTable[Expense Quarter] ="Jan-Feb-Mar"))+
((DetailedExpenseTable[Expense Year
(YYYY)]="20"&amp;LEFT(RIGHT(K$19,5),2))*
((DetailedExpenseTable[Expense Quarter] ="Apr-May-Jun")+(DetailedExpenseTable[Expense Quarter] ="Jul-Aug-Sep")+(DetailedExpenseTable[Expense Quarter] ="Oct-Nov-Dec")))
)
))/SUM(K22:L22),0)</f>
        <v>0</v>
      </c>
      <c r="O22" s="600" t="str" cm="1">
        <f t="array" ref="O22">IFERROR(
SUM(_xlfn._xlws.FILTER(DetailedExpenseTable[Cost],
(DetailedExpenseTable[Budget Item]=$B22)*
(DetailedExpenseTable[Eligible Expense (TRUE/FALSE)]=TRUE)*
(
((DetailedExpenseTable[Expense Year
(YYYY)]="20"&amp;RIGHT(O$19,2))*(DetailedExpenseTable[Expense Quarter] ="Jan-Feb-Mar"))+
((DetailedExpenseTable[Expense Year
(YYYY)]="20"&amp;LEFT(RIGHT(O$19,5),2))*
((DetailedExpenseTable[Expense Quarter] ="Apr-May-Jun")+(DetailedExpenseTable[Expense Quarter] ="Jul-Aug-Sep")+(DetailedExpenseTable[Expense Quarter] ="Oct-Nov-Dec")))
)
)),"-")</f>
        <v>-</v>
      </c>
      <c r="P22" s="612" t="str" cm="1">
        <f t="array" ref="P22">IFERROR(
SUM(_xlfn._xlws.FILTER(DetailedExpenseTable[Cost],
(DetailedExpenseTable[Budget Item]=$B22)*
(DetailedExpenseTable[Eligible Expense (TRUE/FALSE)]=FALSE)*
(
((DetailedExpenseTable[Expense Year
(YYYY)]="20"&amp;RIGHT(P$19,2))*(DetailedExpenseTable[Expense Quarter] ="Jan-Feb-Mar"))+
((DetailedExpenseTable[Expense Year
(YYYY)]="20"&amp;LEFT(RIGHT(P$19,5),2))*
((DetailedExpenseTable[Expense Quarter] ="Apr-May-Jun")+(DetailedExpenseTable[Expense Quarter] ="Jul-Aug-Sep")+(DetailedExpenseTable[Expense Quarter] ="Oct-Nov-Dec")))
)
)),"-")</f>
        <v>-</v>
      </c>
      <c r="Q22" s="615" cm="1">
        <f t="array" ref="Q22">IFERROR(
SUM(_xlfn._xlws.FILTER(DetailedExpenseTable[Cost],
(DetailedExpenseTable[Budget Item]=$B22)*
((DetailedExpenseTable[Expense Location]&lt;&gt;"International")*(DetailedExpenseTable[Expense Location]&lt;&gt;"Canada (outside B.C.)"))*
(
((DetailedExpenseTable[Expense Year
(YYYY)]="20"&amp;RIGHT(O$19,2))*(DetailedExpenseTable[Expense Quarter] ="Jan-Feb-Mar"))+
((DetailedExpenseTable[Expense Year
(YYYY)]="20"&amp;LEFT(RIGHT(O$19,5),2))*
((DetailedExpenseTable[Expense Quarter] ="Apr-May-Jun")+(DetailedExpenseTable[Expense Quarter] ="Jul-Aug-Sep")+(DetailedExpenseTable[Expense Quarter] ="Oct-Nov-Dec")))
)
))/SUM(O22:P22),0)</f>
        <v>0</v>
      </c>
      <c r="R22" s="601" cm="1">
        <f t="array" ref="R22">IFERROR(
SUM(_xlfn._xlws.FILTER(DetailedExpenseTable[Cost],
(DetailedExpenseTable[Budget Item]=$B22)*
(DetailedExpenseTable[Expense Location]&lt;&gt;"International")*
(
((DetailedExpenseTable[Expense Year
(YYYY)]="20"&amp;RIGHT(O$19,2))*(DetailedExpenseTable[Expense Quarter] ="Jan-Feb-Mar"))+
((DetailedExpenseTable[Expense Year
(YYYY)]="20"&amp;LEFT(RIGHT(O$19,5),2))*
((DetailedExpenseTable[Expense Quarter] ="Apr-May-Jun")+(DetailedExpenseTable[Expense Quarter] ="Jul-Aug-Sep")+(DetailedExpenseTable[Expense Quarter] ="Oct-Nov-Dec")))
)
))/SUM(O22:P22),0)</f>
        <v>0</v>
      </c>
      <c r="S22" s="600" t="str" cm="1">
        <f t="array" ref="S22">IFERROR(
SUM(_xlfn._xlws.FILTER(DetailedExpenseTable[Cost],
(DetailedExpenseTable[Budget Item]=$B22)*
(DetailedExpenseTable[Eligible Expense (TRUE/FALSE)]=TRUE)*
(
((DetailedExpenseTable[Expense Year
(YYYY)]="20"&amp;RIGHT(S$19,2))*(DetailedExpenseTable[Expense Quarter] ="Jan-Feb-Mar"))+
((DetailedExpenseTable[Expense Year
(YYYY)]="20"&amp;LEFT(RIGHT(S$19,5),2))*
((DetailedExpenseTable[Expense Quarter] ="Apr-May-Jun")+(DetailedExpenseTable[Expense Quarter] ="Jul-Aug-Sep")+(DetailedExpenseTable[Expense Quarter] ="Oct-Nov-Dec")))
)
)),"-")</f>
        <v>-</v>
      </c>
      <c r="T22" s="612" t="str" cm="1">
        <f t="array" ref="T22">IFERROR(
SUM(_xlfn._xlws.FILTER(DetailedExpenseTable[Cost],
(DetailedExpenseTable[Budget Item]=$B22)*
(DetailedExpenseTable[Eligible Expense (TRUE/FALSE)]=FALSE)*
(
((DetailedExpenseTable[Expense Year
(YYYY)]="20"&amp;RIGHT(T$19,2))*(DetailedExpenseTable[Expense Quarter] ="Jan-Feb-Mar"))+
((DetailedExpenseTable[Expense Year
(YYYY)]="20"&amp;LEFT(RIGHT(T$19,5),2))*
((DetailedExpenseTable[Expense Quarter] ="Apr-May-Jun")+(DetailedExpenseTable[Expense Quarter] ="Jul-Aug-Sep")+(DetailedExpenseTable[Expense Quarter] ="Oct-Nov-Dec")))
)
)),"-")</f>
        <v>-</v>
      </c>
      <c r="U22" s="615" cm="1">
        <f t="array" ref="U22">IFERROR(
SUM(_xlfn._xlws.FILTER(DetailedExpenseTable[Cost],
(DetailedExpenseTable[Budget Item]=$B22)*
((DetailedExpenseTable[Expense Location]&lt;&gt;"International")*(DetailedExpenseTable[Expense Location]&lt;&gt;"Canada (outside B.C.)"))*
(
((DetailedExpenseTable[Expense Year
(YYYY)]="20"&amp;RIGHT(S$19,2))*(DetailedExpenseTable[Expense Quarter] ="Jan-Feb-Mar"))+
((DetailedExpenseTable[Expense Year
(YYYY)]="20"&amp;LEFT(RIGHT(S$19,5),2))*
((DetailedExpenseTable[Expense Quarter] ="Apr-May-Jun")+(DetailedExpenseTable[Expense Quarter] ="Jul-Aug-Sep")+(DetailedExpenseTable[Expense Quarter] ="Oct-Nov-Dec")))
)
))/SUM(S22:T22),0)</f>
        <v>0</v>
      </c>
      <c r="V22" s="601" cm="1">
        <f t="array" ref="V22">IFERROR(
SUM(_xlfn._xlws.FILTER(DetailedExpenseTable[Cost],
(DetailedExpenseTable[Budget Item]=$B22)*
(DetailedExpenseTable[Expense Location]&lt;&gt;"International")*
(
((DetailedExpenseTable[Expense Year
(YYYY)]="20"&amp;RIGHT(S$19,2))*(DetailedExpenseTable[Expense Quarter] ="Jan-Feb-Mar"))+
((DetailedExpenseTable[Expense Year
(YYYY)]="20"&amp;LEFT(RIGHT(S$19,5),2))*
((DetailedExpenseTable[Expense Quarter] ="Apr-May-Jun")+(DetailedExpenseTable[Expense Quarter] ="Jul-Aug-Sep")+(DetailedExpenseTable[Expense Quarter] ="Oct-Nov-Dec")))
)
))/SUM(S22:T22),0)</f>
        <v>0</v>
      </c>
      <c r="W22" s="600" t="str" cm="1">
        <f t="array" ref="W22">IFERROR(
SUM(_xlfn._xlws.FILTER(DetailedExpenseTable[Cost],
(DetailedExpenseTable[Budget Item]=$B22)*
(DetailedExpenseTable[Eligible Expense (TRUE/FALSE)]=TRUE)*
(
((DetailedExpenseTable[Expense Year
(YYYY)]="20"&amp;RIGHT(W$19,2))*(DetailedExpenseTable[Expense Quarter] ="Jan-Feb-Mar"))+
((DetailedExpenseTable[Expense Year
(YYYY)]="20"&amp;LEFT(RIGHT(W$19,5),2))*
((DetailedExpenseTable[Expense Quarter] ="Apr-May-Jun")+(DetailedExpenseTable[Expense Quarter] ="Jul-Aug-Sep")+(DetailedExpenseTable[Expense Quarter] ="Oct-Nov-Dec")))
)
)),"-")</f>
        <v>-</v>
      </c>
      <c r="X22" s="612" t="str" cm="1">
        <f t="array" ref="X22">IFERROR(
SUM(_xlfn._xlws.FILTER(DetailedExpenseTable[Cost],
(DetailedExpenseTable[Budget Item]=$B22)*
(DetailedExpenseTable[Eligible Expense (TRUE/FALSE)]=FALSE)*
(
((DetailedExpenseTable[Expense Year
(YYYY)]="20"&amp;RIGHT(X$19,2))*(DetailedExpenseTable[Expense Quarter] ="Jan-Feb-Mar"))+
((DetailedExpenseTable[Expense Year
(YYYY)]="20"&amp;LEFT(RIGHT(X$19,5),2))*
((DetailedExpenseTable[Expense Quarter] ="Apr-May-Jun")+(DetailedExpenseTable[Expense Quarter] ="Jul-Aug-Sep")+(DetailedExpenseTable[Expense Quarter] ="Oct-Nov-Dec")))
)
)),"-")</f>
        <v>-</v>
      </c>
      <c r="Y22" s="615" cm="1">
        <f t="array" ref="Y22">IFERROR(
SUM(_xlfn._xlws.FILTER(DetailedExpenseTable[Cost],
(DetailedExpenseTable[Budget Item]=$B22)*
((DetailedExpenseTable[Expense Location]&lt;&gt;"International")*(DetailedExpenseTable[Expense Location]&lt;&gt;"Canada (outside B.C.)"))*
(
((DetailedExpenseTable[Expense Year
(YYYY)]="20"&amp;RIGHT(W$19,2))*(DetailedExpenseTable[Expense Quarter] ="Jan-Feb-Mar"))+
((DetailedExpenseTable[Expense Year
(YYYY)]="20"&amp;LEFT(RIGHT(W$19,5),2))*
((DetailedExpenseTable[Expense Quarter] ="Apr-May-Jun")+(DetailedExpenseTable[Expense Quarter] ="Jul-Aug-Sep")+(DetailedExpenseTable[Expense Quarter] ="Oct-Nov-Dec")))
)
))/SUM(W22:X22),0)</f>
        <v>0</v>
      </c>
      <c r="Z22" s="601" cm="1">
        <f t="array" ref="Z22">IFERROR(
SUM(_xlfn._xlws.FILTER(DetailedExpenseTable[Cost],
(DetailedExpenseTable[Budget Item]=$B22)*
(DetailedExpenseTable[Expense Location]&lt;&gt;"International")*
(
((DetailedExpenseTable[Expense Year
(YYYY)]="20"&amp;RIGHT(W$19,2))*(DetailedExpenseTable[Expense Quarter] ="Jan-Feb-Mar"))+
((DetailedExpenseTable[Expense Year
(YYYY)]="20"&amp;LEFT(RIGHT(W$19,5),2))*
((DetailedExpenseTable[Expense Quarter] ="Apr-May-Jun")+(DetailedExpenseTable[Expense Quarter] ="Jul-Aug-Sep")+(DetailedExpenseTable[Expense Quarter] ="Oct-Nov-Dec")))
)
))/SUM(W22:X22),0)</f>
        <v>0</v>
      </c>
    </row>
    <row r="23" spans="2:26" ht="13.8" x14ac:dyDescent="0.3">
      <c r="B23" s="622" t="s">
        <v>31</v>
      </c>
      <c r="C23" s="599" t="str" cm="1">
        <f t="array" ref="C23">IF(SUM($M55:$V55)&gt;0,INDEX($M$52:$V$52,,MATCH(MAX($M55:$V55),$M55:$V55,0)),"")</f>
        <v/>
      </c>
      <c r="D23" s="598">
        <f t="shared" si="0"/>
        <v>0</v>
      </c>
      <c r="E23" s="597">
        <f t="shared" si="0"/>
        <v>0</v>
      </c>
      <c r="F23" s="596"/>
      <c r="G23" s="605" t="str" cm="1">
        <f t="array" ref="G23">IFERROR(
SUM(_xlfn._xlws.FILTER(DetailedExpenseTable[Cost],
(DetailedExpenseTable[Budget Item]=$B23)*
(DetailedExpenseTable[Eligible Expense (TRUE/FALSE)]=TRUE)*
(
((DetailedExpenseTable[Expense Year
(YYYY)]="20"&amp;RIGHT(G$19,2))*(DetailedExpenseTable[Expense Quarter] ="Jan-Feb-Mar"))+
((DetailedExpenseTable[Expense Year
(YYYY)]="20"&amp;LEFT(RIGHT(G$19,5),2))*
((DetailedExpenseTable[Expense Quarter] ="Apr-May-Jun")+(DetailedExpenseTable[Expense Quarter] ="Jul-Aug-Sep")+(DetailedExpenseTable[Expense Quarter] ="Oct-Nov-Dec")))
)
)),"-")</f>
        <v>-</v>
      </c>
      <c r="H23" s="595" t="str" cm="1">
        <f t="array" ref="H23">IFERROR(
SUM(_xlfn._xlws.FILTER(DetailedExpenseTable[Cost],
(DetailedExpenseTable[Budget Item]=$B23)*
(DetailedExpenseTable[Eligible Expense (TRUE/FALSE)]=FALSE)*
(
((DetailedExpenseTable[Expense Year
(YYYY)]="20"&amp;RIGHT(H$19,2))*(DetailedExpenseTable[Expense Quarter] ="Jan-Feb-Mar"))+
((DetailedExpenseTable[Expense Year
(YYYY)]="20"&amp;LEFT(RIGHT(H$19,5),2))*
((DetailedExpenseTable[Expense Quarter] ="Apr-May-Jun")+(DetailedExpenseTable[Expense Quarter] ="Jul-Aug-Sep")+(DetailedExpenseTable[Expense Quarter] ="Oct-Nov-Dec")))
)
)),"-")</f>
        <v>-</v>
      </c>
      <c r="I23" s="615" cm="1">
        <f t="array" ref="I23">IFERROR(
SUM(_xlfn._xlws.FILTER(DetailedExpenseTable[Cost],
(DetailedExpenseTable[Budget Item]=$B23)*
((DetailedExpenseTable[Expense Location]&lt;&gt;"International")*(DetailedExpenseTable[Expense Location]&lt;&gt;"Canada (outside B.C.)"))*
(
((DetailedExpenseTable[Expense Year
(YYYY)]="20"&amp;RIGHT(G$19,2))*(DetailedExpenseTable[Expense Quarter] ="Jan-Feb-Mar"))+
((DetailedExpenseTable[Expense Year
(YYYY)]="20"&amp;LEFT(RIGHT(G$19,5),2))*
((DetailedExpenseTable[Expense Quarter] ="Apr-May-Jun")+(DetailedExpenseTable[Expense Quarter] ="Jul-Aug-Sep")+(DetailedExpenseTable[Expense Quarter] ="Oct-Nov-Dec")))
)
))/SUM(G23:H23),0)</f>
        <v>0</v>
      </c>
      <c r="J23" s="603" cm="1">
        <f t="array" ref="J23">IFERROR(
SUM(_xlfn._xlws.FILTER(DetailedExpenseTable[Cost],
(DetailedExpenseTable[Budget Item]=$B23)*
(DetailedExpenseTable[Expense Location]&lt;&gt;"International")*
(
((DetailedExpenseTable[Expense Year
(YYYY)]="20"&amp;RIGHT(G$19,2))*(DetailedExpenseTable[Expense Quarter] ="Jan-Feb-Mar"))+
((DetailedExpenseTable[Expense Year
(YYYY)]="20"&amp;LEFT(RIGHT(G$19,5),2))*
((DetailedExpenseTable[Expense Quarter] ="Apr-May-Jun")+(DetailedExpenseTable[Expense Quarter] ="Jul-Aug-Sep")+(DetailedExpenseTable[Expense Quarter] ="Oct-Nov-Dec")))
)
))/SUM(G23:H23),0)</f>
        <v>0</v>
      </c>
      <c r="K23" s="602" t="str" cm="1">
        <f t="array" ref="K23">IFERROR(
SUM(_xlfn._xlws.FILTER(DetailedExpenseTable[Cost],
(DetailedExpenseTable[Budget Item]=$B23)*
(DetailedExpenseTable[Eligible Expense (TRUE/FALSE)]=TRUE)*
(
((DetailedExpenseTable[Expense Year
(YYYY)]="20"&amp;RIGHT(K$19,2))*(DetailedExpenseTable[Expense Quarter] ="Jan-Feb-Mar"))+
((DetailedExpenseTable[Expense Year
(YYYY)]="20"&amp;LEFT(RIGHT(K$19,5),2))*
((DetailedExpenseTable[Expense Quarter] ="Apr-May-Jun")+(DetailedExpenseTable[Expense Quarter] ="Jul-Aug-Sep")+(DetailedExpenseTable[Expense Quarter] ="Oct-Nov-Dec")))
)
)),"-")</f>
        <v>-</v>
      </c>
      <c r="L23" s="612" t="str" cm="1">
        <f t="array" ref="L23">IFERROR(
SUM(_xlfn._xlws.FILTER(DetailedExpenseTable[Cost],
(DetailedExpenseTable[Budget Item]=$B23)*
(DetailedExpenseTable[Eligible Expense (TRUE/FALSE)]=FALSE)*
(
((DetailedExpenseTable[Expense Year
(YYYY)]="20"&amp;RIGHT(L$19,2))*(DetailedExpenseTable[Expense Quarter] ="Jan-Feb-Mar"))+
((DetailedExpenseTable[Expense Year
(YYYY)]="20"&amp;LEFT(RIGHT(L$19,5),2))*
((DetailedExpenseTable[Expense Quarter] ="Apr-May-Jun")+(DetailedExpenseTable[Expense Quarter] ="Jul-Aug-Sep")+(DetailedExpenseTable[Expense Quarter] ="Oct-Nov-Dec")))
)
)),"-")</f>
        <v>-</v>
      </c>
      <c r="M23" s="615" cm="1">
        <f t="array" ref="M23">IFERROR(
SUM(_xlfn._xlws.FILTER(DetailedExpenseTable[Cost],
(DetailedExpenseTable[Budget Item]=$B23)*
((DetailedExpenseTable[Expense Location]&lt;&gt;"International")*(DetailedExpenseTable[Expense Location]&lt;&gt;"Canada (outside B.C.)"))*
(
((DetailedExpenseTable[Expense Year
(YYYY)]="20"&amp;RIGHT(K$19,2))*(DetailedExpenseTable[Expense Quarter] ="Jan-Feb-Mar"))+
((DetailedExpenseTable[Expense Year
(YYYY)]="20"&amp;LEFT(RIGHT(K$19,5),2))*
((DetailedExpenseTable[Expense Quarter] ="Apr-May-Jun")+(DetailedExpenseTable[Expense Quarter] ="Jul-Aug-Sep")+(DetailedExpenseTable[Expense Quarter] ="Oct-Nov-Dec")))
)
))/SUM(K23:L23),0)</f>
        <v>0</v>
      </c>
      <c r="N23" s="601" cm="1">
        <f t="array" ref="N23">IFERROR(
SUM(_xlfn._xlws.FILTER(DetailedExpenseTable[Cost],
(DetailedExpenseTable[Budget Item]=$B23)*
(DetailedExpenseTable[Expense Location]&lt;&gt;"International")*
(
((DetailedExpenseTable[Expense Year
(YYYY)]="20"&amp;RIGHT(K$19,2))*(DetailedExpenseTable[Expense Quarter] ="Jan-Feb-Mar"))+
((DetailedExpenseTable[Expense Year
(YYYY)]="20"&amp;LEFT(RIGHT(K$19,5),2))*
((DetailedExpenseTable[Expense Quarter] ="Apr-May-Jun")+(DetailedExpenseTable[Expense Quarter] ="Jul-Aug-Sep")+(DetailedExpenseTable[Expense Quarter] ="Oct-Nov-Dec")))
)
))/SUM(K23:L23),0)</f>
        <v>0</v>
      </c>
      <c r="O23" s="600" t="str" cm="1">
        <f t="array" ref="O23">IFERROR(
SUM(_xlfn._xlws.FILTER(DetailedExpenseTable[Cost],
(DetailedExpenseTable[Budget Item]=$B23)*
(DetailedExpenseTable[Eligible Expense (TRUE/FALSE)]=TRUE)*
(
((DetailedExpenseTable[Expense Year
(YYYY)]="20"&amp;RIGHT(O$19,2))*(DetailedExpenseTable[Expense Quarter] ="Jan-Feb-Mar"))+
((DetailedExpenseTable[Expense Year
(YYYY)]="20"&amp;LEFT(RIGHT(O$19,5),2))*
((DetailedExpenseTable[Expense Quarter] ="Apr-May-Jun")+(DetailedExpenseTable[Expense Quarter] ="Jul-Aug-Sep")+(DetailedExpenseTable[Expense Quarter] ="Oct-Nov-Dec")))
)
)),"-")</f>
        <v>-</v>
      </c>
      <c r="P23" s="612" t="str" cm="1">
        <f t="array" ref="P23">IFERROR(
SUM(_xlfn._xlws.FILTER(DetailedExpenseTable[Cost],
(DetailedExpenseTable[Budget Item]=$B23)*
(DetailedExpenseTable[Eligible Expense (TRUE/FALSE)]=FALSE)*
(
((DetailedExpenseTable[Expense Year
(YYYY)]="20"&amp;RIGHT(P$19,2))*(DetailedExpenseTable[Expense Quarter] ="Jan-Feb-Mar"))+
((DetailedExpenseTable[Expense Year
(YYYY)]="20"&amp;LEFT(RIGHT(P$19,5),2))*
((DetailedExpenseTable[Expense Quarter] ="Apr-May-Jun")+(DetailedExpenseTable[Expense Quarter] ="Jul-Aug-Sep")+(DetailedExpenseTable[Expense Quarter] ="Oct-Nov-Dec")))
)
)),"-")</f>
        <v>-</v>
      </c>
      <c r="Q23" s="615" cm="1">
        <f t="array" ref="Q23">IFERROR(
SUM(_xlfn._xlws.FILTER(DetailedExpenseTable[Cost],
(DetailedExpenseTable[Budget Item]=$B23)*
((DetailedExpenseTable[Expense Location]&lt;&gt;"International")*(DetailedExpenseTable[Expense Location]&lt;&gt;"Canada (outside B.C.)"))*
(
((DetailedExpenseTable[Expense Year
(YYYY)]="20"&amp;RIGHT(O$19,2))*(DetailedExpenseTable[Expense Quarter] ="Jan-Feb-Mar"))+
((DetailedExpenseTable[Expense Year
(YYYY)]="20"&amp;LEFT(RIGHT(O$19,5),2))*
((DetailedExpenseTable[Expense Quarter] ="Apr-May-Jun")+(DetailedExpenseTable[Expense Quarter] ="Jul-Aug-Sep")+(DetailedExpenseTable[Expense Quarter] ="Oct-Nov-Dec")))
)
))/SUM(O23:P23),0)</f>
        <v>0</v>
      </c>
      <c r="R23" s="601" cm="1">
        <f t="array" ref="R23">IFERROR(
SUM(_xlfn._xlws.FILTER(DetailedExpenseTable[Cost],
(DetailedExpenseTable[Budget Item]=$B23)*
(DetailedExpenseTable[Expense Location]&lt;&gt;"International")*
(
((DetailedExpenseTable[Expense Year
(YYYY)]="20"&amp;RIGHT(O$19,2))*(DetailedExpenseTable[Expense Quarter] ="Jan-Feb-Mar"))+
((DetailedExpenseTable[Expense Year
(YYYY)]="20"&amp;LEFT(RIGHT(O$19,5),2))*
((DetailedExpenseTable[Expense Quarter] ="Apr-May-Jun")+(DetailedExpenseTable[Expense Quarter] ="Jul-Aug-Sep")+(DetailedExpenseTable[Expense Quarter] ="Oct-Nov-Dec")))
)
))/SUM(O23:P23),0)</f>
        <v>0</v>
      </c>
      <c r="S23" s="600" t="str" cm="1">
        <f t="array" ref="S23">IFERROR(
SUM(_xlfn._xlws.FILTER(DetailedExpenseTable[Cost],
(DetailedExpenseTable[Budget Item]=$B23)*
(DetailedExpenseTable[Eligible Expense (TRUE/FALSE)]=TRUE)*
(
((DetailedExpenseTable[Expense Year
(YYYY)]="20"&amp;RIGHT(S$19,2))*(DetailedExpenseTable[Expense Quarter] ="Jan-Feb-Mar"))+
((DetailedExpenseTable[Expense Year
(YYYY)]="20"&amp;LEFT(RIGHT(S$19,5),2))*
((DetailedExpenseTable[Expense Quarter] ="Apr-May-Jun")+(DetailedExpenseTable[Expense Quarter] ="Jul-Aug-Sep")+(DetailedExpenseTable[Expense Quarter] ="Oct-Nov-Dec")))
)
)),"-")</f>
        <v>-</v>
      </c>
      <c r="T23" s="612" t="str" cm="1">
        <f t="array" ref="T23">IFERROR(
SUM(_xlfn._xlws.FILTER(DetailedExpenseTable[Cost],
(DetailedExpenseTable[Budget Item]=$B23)*
(DetailedExpenseTable[Eligible Expense (TRUE/FALSE)]=FALSE)*
(
((DetailedExpenseTable[Expense Year
(YYYY)]="20"&amp;RIGHT(T$19,2))*(DetailedExpenseTable[Expense Quarter] ="Jan-Feb-Mar"))+
((DetailedExpenseTable[Expense Year
(YYYY)]="20"&amp;LEFT(RIGHT(T$19,5),2))*
((DetailedExpenseTable[Expense Quarter] ="Apr-May-Jun")+(DetailedExpenseTable[Expense Quarter] ="Jul-Aug-Sep")+(DetailedExpenseTable[Expense Quarter] ="Oct-Nov-Dec")))
)
)),"-")</f>
        <v>-</v>
      </c>
      <c r="U23" s="615" cm="1">
        <f t="array" ref="U23">IFERROR(
SUM(_xlfn._xlws.FILTER(DetailedExpenseTable[Cost],
(DetailedExpenseTable[Budget Item]=$B23)*
((DetailedExpenseTable[Expense Location]&lt;&gt;"International")*(DetailedExpenseTable[Expense Location]&lt;&gt;"Canada (outside B.C.)"))*
(
((DetailedExpenseTable[Expense Year
(YYYY)]="20"&amp;RIGHT(S$19,2))*(DetailedExpenseTable[Expense Quarter] ="Jan-Feb-Mar"))+
((DetailedExpenseTable[Expense Year
(YYYY)]="20"&amp;LEFT(RIGHT(S$19,5),2))*
((DetailedExpenseTable[Expense Quarter] ="Apr-May-Jun")+(DetailedExpenseTable[Expense Quarter] ="Jul-Aug-Sep")+(DetailedExpenseTable[Expense Quarter] ="Oct-Nov-Dec")))
)
))/SUM(S23:T23),0)</f>
        <v>0</v>
      </c>
      <c r="V23" s="601" cm="1">
        <f t="array" ref="V23">IFERROR(
SUM(_xlfn._xlws.FILTER(DetailedExpenseTable[Cost],
(DetailedExpenseTable[Budget Item]=$B23)*
(DetailedExpenseTable[Expense Location]&lt;&gt;"International")*
(
((DetailedExpenseTable[Expense Year
(YYYY)]="20"&amp;RIGHT(S$19,2))*(DetailedExpenseTable[Expense Quarter] ="Jan-Feb-Mar"))+
((DetailedExpenseTable[Expense Year
(YYYY)]="20"&amp;LEFT(RIGHT(S$19,5),2))*
((DetailedExpenseTable[Expense Quarter] ="Apr-May-Jun")+(DetailedExpenseTable[Expense Quarter] ="Jul-Aug-Sep")+(DetailedExpenseTable[Expense Quarter] ="Oct-Nov-Dec")))
)
))/SUM(S23:T23),0)</f>
        <v>0</v>
      </c>
      <c r="W23" s="600" t="str" cm="1">
        <f t="array" ref="W23">IFERROR(
SUM(_xlfn._xlws.FILTER(DetailedExpenseTable[Cost],
(DetailedExpenseTable[Budget Item]=$B23)*
(DetailedExpenseTable[Eligible Expense (TRUE/FALSE)]=TRUE)*
(
((DetailedExpenseTable[Expense Year
(YYYY)]="20"&amp;RIGHT(W$19,2))*(DetailedExpenseTable[Expense Quarter] ="Jan-Feb-Mar"))+
((DetailedExpenseTable[Expense Year
(YYYY)]="20"&amp;LEFT(RIGHT(W$19,5),2))*
((DetailedExpenseTable[Expense Quarter] ="Apr-May-Jun")+(DetailedExpenseTable[Expense Quarter] ="Jul-Aug-Sep")+(DetailedExpenseTable[Expense Quarter] ="Oct-Nov-Dec")))
)
)),"-")</f>
        <v>-</v>
      </c>
      <c r="X23" s="612" t="str" cm="1">
        <f t="array" ref="X23">IFERROR(
SUM(_xlfn._xlws.FILTER(DetailedExpenseTable[Cost],
(DetailedExpenseTable[Budget Item]=$B23)*
(DetailedExpenseTable[Eligible Expense (TRUE/FALSE)]=FALSE)*
(
((DetailedExpenseTable[Expense Year
(YYYY)]="20"&amp;RIGHT(X$19,2))*(DetailedExpenseTable[Expense Quarter] ="Jan-Feb-Mar"))+
((DetailedExpenseTable[Expense Year
(YYYY)]="20"&amp;LEFT(RIGHT(X$19,5),2))*
((DetailedExpenseTable[Expense Quarter] ="Apr-May-Jun")+(DetailedExpenseTable[Expense Quarter] ="Jul-Aug-Sep")+(DetailedExpenseTable[Expense Quarter] ="Oct-Nov-Dec")))
)
)),"-")</f>
        <v>-</v>
      </c>
      <c r="Y23" s="615" cm="1">
        <f t="array" ref="Y23">IFERROR(
SUM(_xlfn._xlws.FILTER(DetailedExpenseTable[Cost],
(DetailedExpenseTable[Budget Item]=$B23)*
((DetailedExpenseTable[Expense Location]&lt;&gt;"International")*(DetailedExpenseTable[Expense Location]&lt;&gt;"Canada (outside B.C.)"))*
(
((DetailedExpenseTable[Expense Year
(YYYY)]="20"&amp;RIGHT(W$19,2))*(DetailedExpenseTable[Expense Quarter] ="Jan-Feb-Mar"))+
((DetailedExpenseTable[Expense Year
(YYYY)]="20"&amp;LEFT(RIGHT(W$19,5),2))*
((DetailedExpenseTable[Expense Quarter] ="Apr-May-Jun")+(DetailedExpenseTable[Expense Quarter] ="Jul-Aug-Sep")+(DetailedExpenseTable[Expense Quarter] ="Oct-Nov-Dec")))
)
))/SUM(W23:X23),0)</f>
        <v>0</v>
      </c>
      <c r="Z23" s="601" cm="1">
        <f t="array" ref="Z23">IFERROR(
SUM(_xlfn._xlws.FILTER(DetailedExpenseTable[Cost],
(DetailedExpenseTable[Budget Item]=$B23)*
(DetailedExpenseTable[Expense Location]&lt;&gt;"International")*
(
((DetailedExpenseTable[Expense Year
(YYYY)]="20"&amp;RIGHT(W$19,2))*(DetailedExpenseTable[Expense Quarter] ="Jan-Feb-Mar"))+
((DetailedExpenseTable[Expense Year
(YYYY)]="20"&amp;LEFT(RIGHT(W$19,5),2))*
((DetailedExpenseTable[Expense Quarter] ="Apr-May-Jun")+(DetailedExpenseTable[Expense Quarter] ="Jul-Aug-Sep")+(DetailedExpenseTable[Expense Quarter] ="Oct-Nov-Dec")))
)
))/SUM(W23:X23),0)</f>
        <v>0</v>
      </c>
    </row>
    <row r="24" spans="2:26" ht="13.8" x14ac:dyDescent="0.3">
      <c r="B24" s="622" t="s">
        <v>32</v>
      </c>
      <c r="C24" s="599" t="str" cm="1">
        <f t="array" ref="C24">IF(SUM($M56:$V56)&gt;0,INDEX($M$52:$V$52,,MATCH(MAX($M56:$V56),$M56:$V56,0)),"")</f>
        <v/>
      </c>
      <c r="D24" s="598">
        <f t="shared" si="0"/>
        <v>0</v>
      </c>
      <c r="E24" s="597">
        <f t="shared" si="0"/>
        <v>0</v>
      </c>
      <c r="F24" s="596"/>
      <c r="G24" s="605" t="str" cm="1">
        <f t="array" ref="G24">IFERROR(
SUM(_xlfn._xlws.FILTER(DetailedExpenseTable[Cost],
(DetailedExpenseTable[Budget Item]=$B24)*
(DetailedExpenseTable[Eligible Expense (TRUE/FALSE)]=TRUE)*
(
((DetailedExpenseTable[Expense Year
(YYYY)]="20"&amp;RIGHT(G$19,2))*(DetailedExpenseTable[Expense Quarter] ="Jan-Feb-Mar"))+
((DetailedExpenseTable[Expense Year
(YYYY)]="20"&amp;LEFT(RIGHT(G$19,5),2))*
((DetailedExpenseTable[Expense Quarter] ="Apr-May-Jun")+(DetailedExpenseTable[Expense Quarter] ="Jul-Aug-Sep")+(DetailedExpenseTable[Expense Quarter] ="Oct-Nov-Dec")))
)
)),"-")</f>
        <v>-</v>
      </c>
      <c r="H24" s="595" t="str" cm="1">
        <f t="array" ref="H24">IFERROR(
SUM(_xlfn._xlws.FILTER(DetailedExpenseTable[Cost],
(DetailedExpenseTable[Budget Item]=$B24)*
(DetailedExpenseTable[Eligible Expense (TRUE/FALSE)]=FALSE)*
(
((DetailedExpenseTable[Expense Year
(YYYY)]="20"&amp;RIGHT(H$19,2))*(DetailedExpenseTable[Expense Quarter] ="Jan-Feb-Mar"))+
((DetailedExpenseTable[Expense Year
(YYYY)]="20"&amp;LEFT(RIGHT(H$19,5),2))*
((DetailedExpenseTable[Expense Quarter] ="Apr-May-Jun")+(DetailedExpenseTable[Expense Quarter] ="Jul-Aug-Sep")+(DetailedExpenseTable[Expense Quarter] ="Oct-Nov-Dec")))
)
)),"-")</f>
        <v>-</v>
      </c>
      <c r="I24" s="615" cm="1">
        <f t="array" ref="I24">IFERROR(
SUM(_xlfn._xlws.FILTER(DetailedExpenseTable[Cost],
(DetailedExpenseTable[Budget Item]=$B24)*
((DetailedExpenseTable[Expense Location]&lt;&gt;"International")*(DetailedExpenseTable[Expense Location]&lt;&gt;"Canada (outside B.C.)"))*
(
((DetailedExpenseTable[Expense Year
(YYYY)]="20"&amp;RIGHT(G$19,2))*(DetailedExpenseTable[Expense Quarter] ="Jan-Feb-Mar"))+
((DetailedExpenseTable[Expense Year
(YYYY)]="20"&amp;LEFT(RIGHT(G$19,5),2))*
((DetailedExpenseTable[Expense Quarter] ="Apr-May-Jun")+(DetailedExpenseTable[Expense Quarter] ="Jul-Aug-Sep")+(DetailedExpenseTable[Expense Quarter] ="Oct-Nov-Dec")))
)
))/SUM(G24:H24),0)</f>
        <v>0</v>
      </c>
      <c r="J24" s="594" cm="1">
        <f t="array" ref="J24">IFERROR(
SUM(_xlfn._xlws.FILTER(DetailedExpenseTable[Cost],
(DetailedExpenseTable[Budget Item]=$B24)*
(DetailedExpenseTable[Expense Location]&lt;&gt;"International")*
(
((DetailedExpenseTable[Expense Year
(YYYY)]="20"&amp;RIGHT(G$19,2))*(DetailedExpenseTable[Expense Quarter] ="Jan-Feb-Mar"))+
((DetailedExpenseTable[Expense Year
(YYYY)]="20"&amp;LEFT(RIGHT(G$19,5),2))*
((DetailedExpenseTable[Expense Quarter] ="Apr-May-Jun")+(DetailedExpenseTable[Expense Quarter] ="Jul-Aug-Sep")+(DetailedExpenseTable[Expense Quarter] ="Oct-Nov-Dec")))
)
))/SUM(G24:H24),0)</f>
        <v>0</v>
      </c>
      <c r="K24" s="602" t="str" cm="1">
        <f t="array" ref="K24">IFERROR(
SUM(_xlfn._xlws.FILTER(DetailedExpenseTable[Cost],
(DetailedExpenseTable[Budget Item]=$B24)*
(DetailedExpenseTable[Eligible Expense (TRUE/FALSE)]=TRUE)*
(
((DetailedExpenseTable[Expense Year
(YYYY)]="20"&amp;RIGHT(K$19,2))*(DetailedExpenseTable[Expense Quarter] ="Jan-Feb-Mar"))+
((DetailedExpenseTable[Expense Year
(YYYY)]="20"&amp;LEFT(RIGHT(K$19,5),2))*
((DetailedExpenseTable[Expense Quarter] ="Apr-May-Jun")+(DetailedExpenseTable[Expense Quarter] ="Jul-Aug-Sep")+(DetailedExpenseTable[Expense Quarter] ="Oct-Nov-Dec")))
)
)),"-")</f>
        <v>-</v>
      </c>
      <c r="L24" s="612" t="str" cm="1">
        <f t="array" ref="L24">IFERROR(
SUM(_xlfn._xlws.FILTER(DetailedExpenseTable[Cost],
(DetailedExpenseTable[Budget Item]=$B24)*
(DetailedExpenseTable[Eligible Expense (TRUE/FALSE)]=FALSE)*
(
((DetailedExpenseTable[Expense Year
(YYYY)]="20"&amp;RIGHT(L$19,2))*(DetailedExpenseTable[Expense Quarter] ="Jan-Feb-Mar"))+
((DetailedExpenseTable[Expense Year
(YYYY)]="20"&amp;LEFT(RIGHT(L$19,5),2))*
((DetailedExpenseTable[Expense Quarter] ="Apr-May-Jun")+(DetailedExpenseTable[Expense Quarter] ="Jul-Aug-Sep")+(DetailedExpenseTable[Expense Quarter] ="Oct-Nov-Dec")))
)
)),"-")</f>
        <v>-</v>
      </c>
      <c r="M24" s="615" cm="1">
        <f t="array" ref="M24">IFERROR(
SUM(_xlfn._xlws.FILTER(DetailedExpenseTable[Cost],
(DetailedExpenseTable[Budget Item]=$B24)*
((DetailedExpenseTable[Expense Location]&lt;&gt;"International")*(DetailedExpenseTable[Expense Location]&lt;&gt;"Canada (outside B.C.)"))*
(
((DetailedExpenseTable[Expense Year
(YYYY)]="20"&amp;RIGHT(K$19,2))*(DetailedExpenseTable[Expense Quarter] ="Jan-Feb-Mar"))+
((DetailedExpenseTable[Expense Year
(YYYY)]="20"&amp;LEFT(RIGHT(K$19,5),2))*
((DetailedExpenseTable[Expense Quarter] ="Apr-May-Jun")+(DetailedExpenseTable[Expense Quarter] ="Jul-Aug-Sep")+(DetailedExpenseTable[Expense Quarter] ="Oct-Nov-Dec")))
)
))/SUM(K24:L24),0)</f>
        <v>0</v>
      </c>
      <c r="N24" s="593" cm="1">
        <f t="array" ref="N24">IFERROR(
SUM(_xlfn._xlws.FILTER(DetailedExpenseTable[Cost],
(DetailedExpenseTable[Budget Item]=$B24)*
(DetailedExpenseTable[Expense Location]&lt;&gt;"International")*
(
((DetailedExpenseTable[Expense Year
(YYYY)]="20"&amp;RIGHT(K$19,2))*(DetailedExpenseTable[Expense Quarter] ="Jan-Feb-Mar"))+
((DetailedExpenseTable[Expense Year
(YYYY)]="20"&amp;LEFT(RIGHT(K$19,5),2))*
((DetailedExpenseTable[Expense Quarter] ="Apr-May-Jun")+(DetailedExpenseTable[Expense Quarter] ="Jul-Aug-Sep")+(DetailedExpenseTable[Expense Quarter] ="Oct-Nov-Dec")))
)
))/SUM(K24:L24),0)</f>
        <v>0</v>
      </c>
      <c r="O24" s="600" t="str" cm="1">
        <f t="array" ref="O24">IFERROR(
SUM(_xlfn._xlws.FILTER(DetailedExpenseTable[Cost],
(DetailedExpenseTable[Budget Item]=$B24)*
(DetailedExpenseTable[Eligible Expense (TRUE/FALSE)]=TRUE)*
(
((DetailedExpenseTable[Expense Year
(YYYY)]="20"&amp;RIGHT(O$19,2))*(DetailedExpenseTable[Expense Quarter] ="Jan-Feb-Mar"))+
((DetailedExpenseTable[Expense Year
(YYYY)]="20"&amp;LEFT(RIGHT(O$19,5),2))*
((DetailedExpenseTable[Expense Quarter] ="Apr-May-Jun")+(DetailedExpenseTable[Expense Quarter] ="Jul-Aug-Sep")+(DetailedExpenseTable[Expense Quarter] ="Oct-Nov-Dec")))
)
)),"-")</f>
        <v>-</v>
      </c>
      <c r="P24" s="612" t="str" cm="1">
        <f t="array" ref="P24">IFERROR(
SUM(_xlfn._xlws.FILTER(DetailedExpenseTable[Cost],
(DetailedExpenseTable[Budget Item]=$B24)*
(DetailedExpenseTable[Eligible Expense (TRUE/FALSE)]=FALSE)*
(
((DetailedExpenseTable[Expense Year
(YYYY)]="20"&amp;RIGHT(P$19,2))*(DetailedExpenseTable[Expense Quarter] ="Jan-Feb-Mar"))+
((DetailedExpenseTable[Expense Year
(YYYY)]="20"&amp;LEFT(RIGHT(P$19,5),2))*
((DetailedExpenseTable[Expense Quarter] ="Apr-May-Jun")+(DetailedExpenseTable[Expense Quarter] ="Jul-Aug-Sep")+(DetailedExpenseTable[Expense Quarter] ="Oct-Nov-Dec")))
)
)),"-")</f>
        <v>-</v>
      </c>
      <c r="Q24" s="615" cm="1">
        <f t="array" ref="Q24">IFERROR(
SUM(_xlfn._xlws.FILTER(DetailedExpenseTable[Cost],
(DetailedExpenseTable[Budget Item]=$B24)*
((DetailedExpenseTable[Expense Location]&lt;&gt;"International")*(DetailedExpenseTable[Expense Location]&lt;&gt;"Canada (outside B.C.)"))*
(
((DetailedExpenseTable[Expense Year
(YYYY)]="20"&amp;RIGHT(O$19,2))*(DetailedExpenseTable[Expense Quarter] ="Jan-Feb-Mar"))+
((DetailedExpenseTable[Expense Year
(YYYY)]="20"&amp;LEFT(RIGHT(O$19,5),2))*
((DetailedExpenseTable[Expense Quarter] ="Apr-May-Jun")+(DetailedExpenseTable[Expense Quarter] ="Jul-Aug-Sep")+(DetailedExpenseTable[Expense Quarter] ="Oct-Nov-Dec")))
)
))/SUM(O24:P24),0)</f>
        <v>0</v>
      </c>
      <c r="R24" s="593" cm="1">
        <f t="array" ref="R24">IFERROR(
SUM(_xlfn._xlws.FILTER(DetailedExpenseTable[Cost],
(DetailedExpenseTable[Budget Item]=$B24)*
(DetailedExpenseTable[Expense Location]&lt;&gt;"International")*
(
((DetailedExpenseTable[Expense Year
(YYYY)]="20"&amp;RIGHT(O$19,2))*(DetailedExpenseTable[Expense Quarter] ="Jan-Feb-Mar"))+
((DetailedExpenseTable[Expense Year
(YYYY)]="20"&amp;LEFT(RIGHT(O$19,5),2))*
((DetailedExpenseTable[Expense Quarter] ="Apr-May-Jun")+(DetailedExpenseTable[Expense Quarter] ="Jul-Aug-Sep")+(DetailedExpenseTable[Expense Quarter] ="Oct-Nov-Dec")))
)
))/SUM(O24:P24),0)</f>
        <v>0</v>
      </c>
      <c r="S24" s="600" t="str" cm="1">
        <f t="array" ref="S24">IFERROR(
SUM(_xlfn._xlws.FILTER(DetailedExpenseTable[Cost],
(DetailedExpenseTable[Budget Item]=$B24)*
(DetailedExpenseTable[Eligible Expense (TRUE/FALSE)]=TRUE)*
(
((DetailedExpenseTable[Expense Year
(YYYY)]="20"&amp;RIGHT(S$19,2))*(DetailedExpenseTable[Expense Quarter] ="Jan-Feb-Mar"))+
((DetailedExpenseTable[Expense Year
(YYYY)]="20"&amp;LEFT(RIGHT(S$19,5),2))*
((DetailedExpenseTable[Expense Quarter] ="Apr-May-Jun")+(DetailedExpenseTable[Expense Quarter] ="Jul-Aug-Sep")+(DetailedExpenseTable[Expense Quarter] ="Oct-Nov-Dec")))
)
)),"-")</f>
        <v>-</v>
      </c>
      <c r="T24" s="612" t="str" cm="1">
        <f t="array" ref="T24">IFERROR(
SUM(_xlfn._xlws.FILTER(DetailedExpenseTable[Cost],
(DetailedExpenseTable[Budget Item]=$B24)*
(DetailedExpenseTable[Eligible Expense (TRUE/FALSE)]=FALSE)*
(
((DetailedExpenseTable[Expense Year
(YYYY)]="20"&amp;RIGHT(T$19,2))*(DetailedExpenseTable[Expense Quarter] ="Jan-Feb-Mar"))+
((DetailedExpenseTable[Expense Year
(YYYY)]="20"&amp;LEFT(RIGHT(T$19,5),2))*
((DetailedExpenseTable[Expense Quarter] ="Apr-May-Jun")+(DetailedExpenseTable[Expense Quarter] ="Jul-Aug-Sep")+(DetailedExpenseTable[Expense Quarter] ="Oct-Nov-Dec")))
)
)),"-")</f>
        <v>-</v>
      </c>
      <c r="U24" s="615" cm="1">
        <f t="array" ref="U24">IFERROR(
SUM(_xlfn._xlws.FILTER(DetailedExpenseTable[Cost],
(DetailedExpenseTable[Budget Item]=$B24)*
((DetailedExpenseTable[Expense Location]&lt;&gt;"International")*(DetailedExpenseTable[Expense Location]&lt;&gt;"Canada (outside B.C.)"))*
(
((DetailedExpenseTable[Expense Year
(YYYY)]="20"&amp;RIGHT(S$19,2))*(DetailedExpenseTable[Expense Quarter] ="Jan-Feb-Mar"))+
((DetailedExpenseTable[Expense Year
(YYYY)]="20"&amp;LEFT(RIGHT(S$19,5),2))*
((DetailedExpenseTable[Expense Quarter] ="Apr-May-Jun")+(DetailedExpenseTable[Expense Quarter] ="Jul-Aug-Sep")+(DetailedExpenseTable[Expense Quarter] ="Oct-Nov-Dec")))
)
))/SUM(S24:T24),0)</f>
        <v>0</v>
      </c>
      <c r="V24" s="593" cm="1">
        <f t="array" ref="V24">IFERROR(
SUM(_xlfn._xlws.FILTER(DetailedExpenseTable[Cost],
(DetailedExpenseTable[Budget Item]=$B24)*
(DetailedExpenseTable[Expense Location]&lt;&gt;"International")*
(
((DetailedExpenseTable[Expense Year
(YYYY)]="20"&amp;RIGHT(S$19,2))*(DetailedExpenseTable[Expense Quarter] ="Jan-Feb-Mar"))+
((DetailedExpenseTable[Expense Year
(YYYY)]="20"&amp;LEFT(RIGHT(S$19,5),2))*
((DetailedExpenseTable[Expense Quarter] ="Apr-May-Jun")+(DetailedExpenseTable[Expense Quarter] ="Jul-Aug-Sep")+(DetailedExpenseTable[Expense Quarter] ="Oct-Nov-Dec")))
)
))/SUM(S24:T24),0)</f>
        <v>0</v>
      </c>
      <c r="W24" s="600" t="str" cm="1">
        <f t="array" ref="W24">IFERROR(
SUM(_xlfn._xlws.FILTER(DetailedExpenseTable[Cost],
(DetailedExpenseTable[Budget Item]=$B24)*
(DetailedExpenseTable[Eligible Expense (TRUE/FALSE)]=TRUE)*
(
((DetailedExpenseTable[Expense Year
(YYYY)]="20"&amp;RIGHT(W$19,2))*(DetailedExpenseTable[Expense Quarter] ="Jan-Feb-Mar"))+
((DetailedExpenseTable[Expense Year
(YYYY)]="20"&amp;LEFT(RIGHT(W$19,5),2))*
((DetailedExpenseTable[Expense Quarter] ="Apr-May-Jun")+(DetailedExpenseTable[Expense Quarter] ="Jul-Aug-Sep")+(DetailedExpenseTable[Expense Quarter] ="Oct-Nov-Dec")))
)
)),"-")</f>
        <v>-</v>
      </c>
      <c r="X24" s="612" t="str" cm="1">
        <f t="array" ref="X24">IFERROR(
SUM(_xlfn._xlws.FILTER(DetailedExpenseTable[Cost],
(DetailedExpenseTable[Budget Item]=$B24)*
(DetailedExpenseTable[Eligible Expense (TRUE/FALSE)]=FALSE)*
(
((DetailedExpenseTable[Expense Year
(YYYY)]="20"&amp;RIGHT(X$19,2))*(DetailedExpenseTable[Expense Quarter] ="Jan-Feb-Mar"))+
((DetailedExpenseTable[Expense Year
(YYYY)]="20"&amp;LEFT(RIGHT(X$19,5),2))*
((DetailedExpenseTable[Expense Quarter] ="Apr-May-Jun")+(DetailedExpenseTable[Expense Quarter] ="Jul-Aug-Sep")+(DetailedExpenseTable[Expense Quarter] ="Oct-Nov-Dec")))
)
)),"-")</f>
        <v>-</v>
      </c>
      <c r="Y24" s="615" cm="1">
        <f t="array" ref="Y24">IFERROR(
SUM(_xlfn._xlws.FILTER(DetailedExpenseTable[Cost],
(DetailedExpenseTable[Budget Item]=$B24)*
((DetailedExpenseTable[Expense Location]&lt;&gt;"International")*(DetailedExpenseTable[Expense Location]&lt;&gt;"Canada (outside B.C.)"))*
(
((DetailedExpenseTable[Expense Year
(YYYY)]="20"&amp;RIGHT(W$19,2))*(DetailedExpenseTable[Expense Quarter] ="Jan-Feb-Mar"))+
((DetailedExpenseTable[Expense Year
(YYYY)]="20"&amp;LEFT(RIGHT(W$19,5),2))*
((DetailedExpenseTable[Expense Quarter] ="Apr-May-Jun")+(DetailedExpenseTable[Expense Quarter] ="Jul-Aug-Sep")+(DetailedExpenseTable[Expense Quarter] ="Oct-Nov-Dec")))
)
))/SUM(W24:X24),0)</f>
        <v>0</v>
      </c>
      <c r="Z24" s="593" cm="1">
        <f t="array" ref="Z24">IFERROR(
SUM(_xlfn._xlws.FILTER(DetailedExpenseTable[Cost],
(DetailedExpenseTable[Budget Item]=$B24)*
(DetailedExpenseTable[Expense Location]&lt;&gt;"International")*
(
((DetailedExpenseTable[Expense Year
(YYYY)]="20"&amp;RIGHT(W$19,2))*(DetailedExpenseTable[Expense Quarter] ="Jan-Feb-Mar"))+
((DetailedExpenseTable[Expense Year
(YYYY)]="20"&amp;LEFT(RIGHT(W$19,5),2))*
((DetailedExpenseTable[Expense Quarter] ="Apr-May-Jun")+(DetailedExpenseTable[Expense Quarter] ="Jul-Aug-Sep")+(DetailedExpenseTable[Expense Quarter] ="Oct-Nov-Dec")))
)
))/SUM(W24:X24),0)</f>
        <v>0</v>
      </c>
    </row>
    <row r="25" spans="2:26" ht="13.8" x14ac:dyDescent="0.3">
      <c r="B25" s="622" t="s">
        <v>33</v>
      </c>
      <c r="C25" s="599" t="str" cm="1">
        <f t="array" ref="C25">IF(SUM($M57:$V57)&gt;0,INDEX($M$52:$V$52,,MATCH(MAX($M57:$V57),$M57:$V57,0)),"")</f>
        <v/>
      </c>
      <c r="D25" s="598">
        <f t="shared" si="0"/>
        <v>0</v>
      </c>
      <c r="E25" s="597">
        <f t="shared" si="0"/>
        <v>0</v>
      </c>
      <c r="F25" s="596"/>
      <c r="G25" s="605" t="str" cm="1">
        <f t="array" ref="G25">IFERROR(
SUM(_xlfn._xlws.FILTER(DetailedExpenseTable[Cost],
(DetailedExpenseTable[Budget Item]=$B25)*
(DetailedExpenseTable[Eligible Expense (TRUE/FALSE)]=TRUE)*
(
((DetailedExpenseTable[Expense Year
(YYYY)]="20"&amp;RIGHT(G$19,2))*(DetailedExpenseTable[Expense Quarter] ="Jan-Feb-Mar"))+
((DetailedExpenseTable[Expense Year
(YYYY)]="20"&amp;LEFT(RIGHT(G$19,5),2))*
((DetailedExpenseTable[Expense Quarter] ="Apr-May-Jun")+(DetailedExpenseTable[Expense Quarter] ="Jul-Aug-Sep")+(DetailedExpenseTable[Expense Quarter] ="Oct-Nov-Dec")))
)
)),"-")</f>
        <v>-</v>
      </c>
      <c r="H25" s="595" t="str" cm="1">
        <f t="array" ref="H25">IFERROR(
SUM(_xlfn._xlws.FILTER(DetailedExpenseTable[Cost],
(DetailedExpenseTable[Budget Item]=$B25)*
(DetailedExpenseTable[Eligible Expense (TRUE/FALSE)]=FALSE)*
(
((DetailedExpenseTable[Expense Year
(YYYY)]="20"&amp;RIGHT(H$19,2))*(DetailedExpenseTable[Expense Quarter] ="Jan-Feb-Mar"))+
((DetailedExpenseTable[Expense Year
(YYYY)]="20"&amp;LEFT(RIGHT(H$19,5),2))*
((DetailedExpenseTable[Expense Quarter] ="Apr-May-Jun")+(DetailedExpenseTable[Expense Quarter] ="Jul-Aug-Sep")+(DetailedExpenseTable[Expense Quarter] ="Oct-Nov-Dec")))
)
)),"-")</f>
        <v>-</v>
      </c>
      <c r="I25" s="615" cm="1">
        <f t="array" ref="I25">IFERROR(
SUM(_xlfn._xlws.FILTER(DetailedExpenseTable[Cost],
(DetailedExpenseTable[Budget Item]=$B25)*
((DetailedExpenseTable[Expense Location]&lt;&gt;"International")*(DetailedExpenseTable[Expense Location]&lt;&gt;"Canada (outside B.C.)"))*
(
((DetailedExpenseTable[Expense Year
(YYYY)]="20"&amp;RIGHT(G$19,2))*(DetailedExpenseTable[Expense Quarter] ="Jan-Feb-Mar"))+
((DetailedExpenseTable[Expense Year
(YYYY)]="20"&amp;LEFT(RIGHT(G$19,5),2))*
((DetailedExpenseTable[Expense Quarter] ="Apr-May-Jun")+(DetailedExpenseTable[Expense Quarter] ="Jul-Aug-Sep")+(DetailedExpenseTable[Expense Quarter] ="Oct-Nov-Dec")))
)
))/SUM(G25:H25),0)</f>
        <v>0</v>
      </c>
      <c r="J25" s="594" cm="1">
        <f t="array" ref="J25">IFERROR(
SUM(_xlfn._xlws.FILTER(DetailedExpenseTable[Cost],
(DetailedExpenseTable[Budget Item]=$B25)*
(DetailedExpenseTable[Expense Location]&lt;&gt;"International")*
(
((DetailedExpenseTable[Expense Year
(YYYY)]="20"&amp;RIGHT(G$19,2))*(DetailedExpenseTable[Expense Quarter] ="Jan-Feb-Mar"))+
((DetailedExpenseTable[Expense Year
(YYYY)]="20"&amp;LEFT(RIGHT(G$19,5),2))*
((DetailedExpenseTable[Expense Quarter] ="Apr-May-Jun")+(DetailedExpenseTable[Expense Quarter] ="Jul-Aug-Sep")+(DetailedExpenseTable[Expense Quarter] ="Oct-Nov-Dec")))
)
))/SUM(G25:H25),0)</f>
        <v>0</v>
      </c>
      <c r="K25" s="602" t="str" cm="1">
        <f t="array" ref="K25">IFERROR(
SUM(_xlfn._xlws.FILTER(DetailedExpenseTable[Cost],
(DetailedExpenseTable[Budget Item]=$B25)*
(DetailedExpenseTable[Eligible Expense (TRUE/FALSE)]=TRUE)*
(
((DetailedExpenseTable[Expense Year
(YYYY)]="20"&amp;RIGHT(K$19,2))*(DetailedExpenseTable[Expense Quarter] ="Jan-Feb-Mar"))+
((DetailedExpenseTable[Expense Year
(YYYY)]="20"&amp;LEFT(RIGHT(K$19,5),2))*
((DetailedExpenseTable[Expense Quarter] ="Apr-May-Jun")+(DetailedExpenseTable[Expense Quarter] ="Jul-Aug-Sep")+(DetailedExpenseTable[Expense Quarter] ="Oct-Nov-Dec")))
)
)),"-")</f>
        <v>-</v>
      </c>
      <c r="L25" s="612" t="str" cm="1">
        <f t="array" ref="L25">IFERROR(
SUM(_xlfn._xlws.FILTER(DetailedExpenseTable[Cost],
(DetailedExpenseTable[Budget Item]=$B25)*
(DetailedExpenseTable[Eligible Expense (TRUE/FALSE)]=FALSE)*
(
((DetailedExpenseTable[Expense Year
(YYYY)]="20"&amp;RIGHT(L$19,2))*(DetailedExpenseTable[Expense Quarter] ="Jan-Feb-Mar"))+
((DetailedExpenseTable[Expense Year
(YYYY)]="20"&amp;LEFT(RIGHT(L$19,5),2))*
((DetailedExpenseTable[Expense Quarter] ="Apr-May-Jun")+(DetailedExpenseTable[Expense Quarter] ="Jul-Aug-Sep")+(DetailedExpenseTable[Expense Quarter] ="Oct-Nov-Dec")))
)
)),"-")</f>
        <v>-</v>
      </c>
      <c r="M25" s="615" cm="1">
        <f t="array" ref="M25">IFERROR(
SUM(_xlfn._xlws.FILTER(DetailedExpenseTable[Cost],
(DetailedExpenseTable[Budget Item]=$B25)*
((DetailedExpenseTable[Expense Location]&lt;&gt;"International")*(DetailedExpenseTable[Expense Location]&lt;&gt;"Canada (outside B.C.)"))*
(
((DetailedExpenseTable[Expense Year
(YYYY)]="20"&amp;RIGHT(K$19,2))*(DetailedExpenseTable[Expense Quarter] ="Jan-Feb-Mar"))+
((DetailedExpenseTable[Expense Year
(YYYY)]="20"&amp;LEFT(RIGHT(K$19,5),2))*
((DetailedExpenseTable[Expense Quarter] ="Apr-May-Jun")+(DetailedExpenseTable[Expense Quarter] ="Jul-Aug-Sep")+(DetailedExpenseTable[Expense Quarter] ="Oct-Nov-Dec")))
)
))/SUM(K25:L25),0)</f>
        <v>0</v>
      </c>
      <c r="N25" s="593" cm="1">
        <f t="array" ref="N25">IFERROR(
SUM(_xlfn._xlws.FILTER(DetailedExpenseTable[Cost],
(DetailedExpenseTable[Budget Item]=$B25)*
(DetailedExpenseTable[Expense Location]&lt;&gt;"International")*
(
((DetailedExpenseTable[Expense Year
(YYYY)]="20"&amp;RIGHT(K$19,2))*(DetailedExpenseTable[Expense Quarter] ="Jan-Feb-Mar"))+
((DetailedExpenseTable[Expense Year
(YYYY)]="20"&amp;LEFT(RIGHT(K$19,5),2))*
((DetailedExpenseTable[Expense Quarter] ="Apr-May-Jun")+(DetailedExpenseTable[Expense Quarter] ="Jul-Aug-Sep")+(DetailedExpenseTable[Expense Quarter] ="Oct-Nov-Dec")))
)
))/SUM(K25:L25),0)</f>
        <v>0</v>
      </c>
      <c r="O25" s="600" t="str" cm="1">
        <f t="array" ref="O25">IFERROR(
SUM(_xlfn._xlws.FILTER(DetailedExpenseTable[Cost],
(DetailedExpenseTable[Budget Item]=$B25)*
(DetailedExpenseTable[Eligible Expense (TRUE/FALSE)]=TRUE)*
(
((DetailedExpenseTable[Expense Year
(YYYY)]="20"&amp;RIGHT(O$19,2))*(DetailedExpenseTable[Expense Quarter] ="Jan-Feb-Mar"))+
((DetailedExpenseTable[Expense Year
(YYYY)]="20"&amp;LEFT(RIGHT(O$19,5),2))*
((DetailedExpenseTable[Expense Quarter] ="Apr-May-Jun")+(DetailedExpenseTable[Expense Quarter] ="Jul-Aug-Sep")+(DetailedExpenseTable[Expense Quarter] ="Oct-Nov-Dec")))
)
)),"-")</f>
        <v>-</v>
      </c>
      <c r="P25" s="612" t="str" cm="1">
        <f t="array" ref="P25">IFERROR(
SUM(_xlfn._xlws.FILTER(DetailedExpenseTable[Cost],
(DetailedExpenseTable[Budget Item]=$B25)*
(DetailedExpenseTable[Eligible Expense (TRUE/FALSE)]=FALSE)*
(
((DetailedExpenseTable[Expense Year
(YYYY)]="20"&amp;RIGHT(P$19,2))*(DetailedExpenseTable[Expense Quarter] ="Jan-Feb-Mar"))+
((DetailedExpenseTable[Expense Year
(YYYY)]="20"&amp;LEFT(RIGHT(P$19,5),2))*
((DetailedExpenseTable[Expense Quarter] ="Apr-May-Jun")+(DetailedExpenseTable[Expense Quarter] ="Jul-Aug-Sep")+(DetailedExpenseTable[Expense Quarter] ="Oct-Nov-Dec")))
)
)),"-")</f>
        <v>-</v>
      </c>
      <c r="Q25" s="615" cm="1">
        <f t="array" ref="Q25">IFERROR(
SUM(_xlfn._xlws.FILTER(DetailedExpenseTable[Cost],
(DetailedExpenseTable[Budget Item]=$B25)*
((DetailedExpenseTable[Expense Location]&lt;&gt;"International")*(DetailedExpenseTable[Expense Location]&lt;&gt;"Canada (outside B.C.)"))*
(
((DetailedExpenseTable[Expense Year
(YYYY)]="20"&amp;RIGHT(O$19,2))*(DetailedExpenseTable[Expense Quarter] ="Jan-Feb-Mar"))+
((DetailedExpenseTable[Expense Year
(YYYY)]="20"&amp;LEFT(RIGHT(O$19,5),2))*
((DetailedExpenseTable[Expense Quarter] ="Apr-May-Jun")+(DetailedExpenseTable[Expense Quarter] ="Jul-Aug-Sep")+(DetailedExpenseTable[Expense Quarter] ="Oct-Nov-Dec")))
)
))/SUM(O25:P25),0)</f>
        <v>0</v>
      </c>
      <c r="R25" s="593" cm="1">
        <f t="array" ref="R25">IFERROR(
SUM(_xlfn._xlws.FILTER(DetailedExpenseTable[Cost],
(DetailedExpenseTable[Budget Item]=$B25)*
(DetailedExpenseTable[Expense Location]&lt;&gt;"International")*
(
((DetailedExpenseTable[Expense Year
(YYYY)]="20"&amp;RIGHT(O$19,2))*(DetailedExpenseTable[Expense Quarter] ="Jan-Feb-Mar"))+
((DetailedExpenseTable[Expense Year
(YYYY)]="20"&amp;LEFT(RIGHT(O$19,5),2))*
((DetailedExpenseTable[Expense Quarter] ="Apr-May-Jun")+(DetailedExpenseTable[Expense Quarter] ="Jul-Aug-Sep")+(DetailedExpenseTable[Expense Quarter] ="Oct-Nov-Dec")))
)
))/SUM(O25:P25),0)</f>
        <v>0</v>
      </c>
      <c r="S25" s="600" t="str" cm="1">
        <f t="array" ref="S25">IFERROR(
SUM(_xlfn._xlws.FILTER(DetailedExpenseTable[Cost],
(DetailedExpenseTable[Budget Item]=$B25)*
(DetailedExpenseTable[Eligible Expense (TRUE/FALSE)]=TRUE)*
(
((DetailedExpenseTable[Expense Year
(YYYY)]="20"&amp;RIGHT(S$19,2))*(DetailedExpenseTable[Expense Quarter] ="Jan-Feb-Mar"))+
((DetailedExpenseTable[Expense Year
(YYYY)]="20"&amp;LEFT(RIGHT(S$19,5),2))*
((DetailedExpenseTable[Expense Quarter] ="Apr-May-Jun")+(DetailedExpenseTable[Expense Quarter] ="Jul-Aug-Sep")+(DetailedExpenseTable[Expense Quarter] ="Oct-Nov-Dec")))
)
)),"-")</f>
        <v>-</v>
      </c>
      <c r="T25" s="612" t="str" cm="1">
        <f t="array" ref="T25">IFERROR(
SUM(_xlfn._xlws.FILTER(DetailedExpenseTable[Cost],
(DetailedExpenseTable[Budget Item]=$B25)*
(DetailedExpenseTable[Eligible Expense (TRUE/FALSE)]=FALSE)*
(
((DetailedExpenseTable[Expense Year
(YYYY)]="20"&amp;RIGHT(T$19,2))*(DetailedExpenseTable[Expense Quarter] ="Jan-Feb-Mar"))+
((DetailedExpenseTable[Expense Year
(YYYY)]="20"&amp;LEFT(RIGHT(T$19,5),2))*
((DetailedExpenseTable[Expense Quarter] ="Apr-May-Jun")+(DetailedExpenseTable[Expense Quarter] ="Jul-Aug-Sep")+(DetailedExpenseTable[Expense Quarter] ="Oct-Nov-Dec")))
)
)),"-")</f>
        <v>-</v>
      </c>
      <c r="U25" s="615" cm="1">
        <f t="array" ref="U25">IFERROR(
SUM(_xlfn._xlws.FILTER(DetailedExpenseTable[Cost],
(DetailedExpenseTable[Budget Item]=$B25)*
((DetailedExpenseTable[Expense Location]&lt;&gt;"International")*(DetailedExpenseTable[Expense Location]&lt;&gt;"Canada (outside B.C.)"))*
(
((DetailedExpenseTable[Expense Year
(YYYY)]="20"&amp;RIGHT(S$19,2))*(DetailedExpenseTable[Expense Quarter] ="Jan-Feb-Mar"))+
((DetailedExpenseTable[Expense Year
(YYYY)]="20"&amp;LEFT(RIGHT(S$19,5),2))*
((DetailedExpenseTable[Expense Quarter] ="Apr-May-Jun")+(DetailedExpenseTable[Expense Quarter] ="Jul-Aug-Sep")+(DetailedExpenseTable[Expense Quarter] ="Oct-Nov-Dec")))
)
))/SUM(S25:T25),0)</f>
        <v>0</v>
      </c>
      <c r="V25" s="593" cm="1">
        <f t="array" ref="V25">IFERROR(
SUM(_xlfn._xlws.FILTER(DetailedExpenseTable[Cost],
(DetailedExpenseTable[Budget Item]=$B25)*
(DetailedExpenseTable[Expense Location]&lt;&gt;"International")*
(
((DetailedExpenseTable[Expense Year
(YYYY)]="20"&amp;RIGHT(S$19,2))*(DetailedExpenseTable[Expense Quarter] ="Jan-Feb-Mar"))+
((DetailedExpenseTable[Expense Year
(YYYY)]="20"&amp;LEFT(RIGHT(S$19,5),2))*
((DetailedExpenseTable[Expense Quarter] ="Apr-May-Jun")+(DetailedExpenseTable[Expense Quarter] ="Jul-Aug-Sep")+(DetailedExpenseTable[Expense Quarter] ="Oct-Nov-Dec")))
)
))/SUM(S25:T25),0)</f>
        <v>0</v>
      </c>
      <c r="W25" s="600" t="str" cm="1">
        <f t="array" ref="W25">IFERROR(
SUM(_xlfn._xlws.FILTER(DetailedExpenseTable[Cost],
(DetailedExpenseTable[Budget Item]=$B25)*
(DetailedExpenseTable[Eligible Expense (TRUE/FALSE)]=TRUE)*
(
((DetailedExpenseTable[Expense Year
(YYYY)]="20"&amp;RIGHT(W$19,2))*(DetailedExpenseTable[Expense Quarter] ="Jan-Feb-Mar"))+
((DetailedExpenseTable[Expense Year
(YYYY)]="20"&amp;LEFT(RIGHT(W$19,5),2))*
((DetailedExpenseTable[Expense Quarter] ="Apr-May-Jun")+(DetailedExpenseTable[Expense Quarter] ="Jul-Aug-Sep")+(DetailedExpenseTable[Expense Quarter] ="Oct-Nov-Dec")))
)
)),"-")</f>
        <v>-</v>
      </c>
      <c r="X25" s="612" t="str" cm="1">
        <f t="array" ref="X25">IFERROR(
SUM(_xlfn._xlws.FILTER(DetailedExpenseTable[Cost],
(DetailedExpenseTable[Budget Item]=$B25)*
(DetailedExpenseTable[Eligible Expense (TRUE/FALSE)]=FALSE)*
(
((DetailedExpenseTable[Expense Year
(YYYY)]="20"&amp;RIGHT(X$19,2))*(DetailedExpenseTable[Expense Quarter] ="Jan-Feb-Mar"))+
((DetailedExpenseTable[Expense Year
(YYYY)]="20"&amp;LEFT(RIGHT(X$19,5),2))*
((DetailedExpenseTable[Expense Quarter] ="Apr-May-Jun")+(DetailedExpenseTable[Expense Quarter] ="Jul-Aug-Sep")+(DetailedExpenseTable[Expense Quarter] ="Oct-Nov-Dec")))
)
)),"-")</f>
        <v>-</v>
      </c>
      <c r="Y25" s="615" cm="1">
        <f t="array" ref="Y25">IFERROR(
SUM(_xlfn._xlws.FILTER(DetailedExpenseTable[Cost],
(DetailedExpenseTable[Budget Item]=$B25)*
((DetailedExpenseTable[Expense Location]&lt;&gt;"International")*(DetailedExpenseTable[Expense Location]&lt;&gt;"Canada (outside B.C.)"))*
(
((DetailedExpenseTable[Expense Year
(YYYY)]="20"&amp;RIGHT(W$19,2))*(DetailedExpenseTable[Expense Quarter] ="Jan-Feb-Mar"))+
((DetailedExpenseTable[Expense Year
(YYYY)]="20"&amp;LEFT(RIGHT(W$19,5),2))*
((DetailedExpenseTable[Expense Quarter] ="Apr-May-Jun")+(DetailedExpenseTable[Expense Quarter] ="Jul-Aug-Sep")+(DetailedExpenseTable[Expense Quarter] ="Oct-Nov-Dec")))
)
))/SUM(W25:X25),0)</f>
        <v>0</v>
      </c>
      <c r="Z25" s="593" cm="1">
        <f t="array" ref="Z25">IFERROR(
SUM(_xlfn._xlws.FILTER(DetailedExpenseTable[Cost],
(DetailedExpenseTable[Budget Item]=$B25)*
(DetailedExpenseTable[Expense Location]&lt;&gt;"International")*
(
((DetailedExpenseTable[Expense Year
(YYYY)]="20"&amp;RIGHT(W$19,2))*(DetailedExpenseTable[Expense Quarter] ="Jan-Feb-Mar"))+
((DetailedExpenseTable[Expense Year
(YYYY)]="20"&amp;LEFT(RIGHT(W$19,5),2))*
((DetailedExpenseTable[Expense Quarter] ="Apr-May-Jun")+(DetailedExpenseTable[Expense Quarter] ="Jul-Aug-Sep")+(DetailedExpenseTable[Expense Quarter] ="Oct-Nov-Dec")))
)
))/SUM(W25:X25),0)</f>
        <v>0</v>
      </c>
    </row>
    <row r="26" spans="2:26" ht="13.8" x14ac:dyDescent="0.3">
      <c r="B26" s="622" t="s">
        <v>34</v>
      </c>
      <c r="C26" s="599" t="str" cm="1">
        <f t="array" ref="C26">IF(SUM($M58:$V58)&gt;0,INDEX($M$52:$V$52,,MATCH(MAX($M58:$V58),$M58:$V58,0)),"")</f>
        <v/>
      </c>
      <c r="D26" s="598">
        <f t="shared" si="0"/>
        <v>0</v>
      </c>
      <c r="E26" s="597">
        <f t="shared" si="0"/>
        <v>0</v>
      </c>
      <c r="F26" s="596"/>
      <c r="G26" s="605" t="str" cm="1">
        <f t="array" ref="G26">IFERROR(
SUM(_xlfn._xlws.FILTER(DetailedExpenseTable[Cost],
(DetailedExpenseTable[Budget Item]=$B26)*
(DetailedExpenseTable[Eligible Expense (TRUE/FALSE)]=TRUE)*
(
((DetailedExpenseTable[Expense Year
(YYYY)]="20"&amp;RIGHT(G$19,2))*(DetailedExpenseTable[Expense Quarter] ="Jan-Feb-Mar"))+
((DetailedExpenseTable[Expense Year
(YYYY)]="20"&amp;LEFT(RIGHT(G$19,5),2))*
((DetailedExpenseTable[Expense Quarter] ="Apr-May-Jun")+(DetailedExpenseTable[Expense Quarter] ="Jul-Aug-Sep")+(DetailedExpenseTable[Expense Quarter] ="Oct-Nov-Dec")))
)
)),"-")</f>
        <v>-</v>
      </c>
      <c r="H26" s="595" t="str" cm="1">
        <f t="array" ref="H26">IFERROR(
SUM(_xlfn._xlws.FILTER(DetailedExpenseTable[Cost],
(DetailedExpenseTable[Budget Item]=$B26)*
(DetailedExpenseTable[Eligible Expense (TRUE/FALSE)]=FALSE)*
(
((DetailedExpenseTable[Expense Year
(YYYY)]="20"&amp;RIGHT(H$19,2))*(DetailedExpenseTable[Expense Quarter] ="Jan-Feb-Mar"))+
((DetailedExpenseTable[Expense Year
(YYYY)]="20"&amp;LEFT(RIGHT(H$19,5),2))*
((DetailedExpenseTable[Expense Quarter] ="Apr-May-Jun")+(DetailedExpenseTable[Expense Quarter] ="Jul-Aug-Sep")+(DetailedExpenseTable[Expense Quarter] ="Oct-Nov-Dec")))
)
)),"-")</f>
        <v>-</v>
      </c>
      <c r="I26" s="615" cm="1">
        <f t="array" ref="I26">IFERROR(
SUM(_xlfn._xlws.FILTER(DetailedExpenseTable[Cost],
(DetailedExpenseTable[Budget Item]=$B26)*
((DetailedExpenseTable[Expense Location]&lt;&gt;"International")*(DetailedExpenseTable[Expense Location]&lt;&gt;"Canada (outside B.C.)"))*
(
((DetailedExpenseTable[Expense Year
(YYYY)]="20"&amp;RIGHT(G$19,2))*(DetailedExpenseTable[Expense Quarter] ="Jan-Feb-Mar"))+
((DetailedExpenseTable[Expense Year
(YYYY)]="20"&amp;LEFT(RIGHT(G$19,5),2))*
((DetailedExpenseTable[Expense Quarter] ="Apr-May-Jun")+(DetailedExpenseTable[Expense Quarter] ="Jul-Aug-Sep")+(DetailedExpenseTable[Expense Quarter] ="Oct-Nov-Dec")))
)
))/SUM(G26:H26),0)</f>
        <v>0</v>
      </c>
      <c r="J26" s="594" cm="1">
        <f t="array" ref="J26">IFERROR(
SUM(_xlfn._xlws.FILTER(DetailedExpenseTable[Cost],
(DetailedExpenseTable[Budget Item]=$B26)*
(DetailedExpenseTable[Expense Location]&lt;&gt;"International")*
(
((DetailedExpenseTable[Expense Year
(YYYY)]="20"&amp;RIGHT(G$19,2))*(DetailedExpenseTable[Expense Quarter] ="Jan-Feb-Mar"))+
((DetailedExpenseTable[Expense Year
(YYYY)]="20"&amp;LEFT(RIGHT(G$19,5),2))*
((DetailedExpenseTable[Expense Quarter] ="Apr-May-Jun")+(DetailedExpenseTable[Expense Quarter] ="Jul-Aug-Sep")+(DetailedExpenseTable[Expense Quarter] ="Oct-Nov-Dec")))
)
))/SUM(G26:H26),0)</f>
        <v>0</v>
      </c>
      <c r="K26" s="602" t="str" cm="1">
        <f t="array" ref="K26">IFERROR(
SUM(_xlfn._xlws.FILTER(DetailedExpenseTable[Cost],
(DetailedExpenseTable[Budget Item]=$B26)*
(DetailedExpenseTable[Eligible Expense (TRUE/FALSE)]=TRUE)*
(
((DetailedExpenseTable[Expense Year
(YYYY)]="20"&amp;RIGHT(K$19,2))*(DetailedExpenseTable[Expense Quarter] ="Jan-Feb-Mar"))+
((DetailedExpenseTable[Expense Year
(YYYY)]="20"&amp;LEFT(RIGHT(K$19,5),2))*
((DetailedExpenseTable[Expense Quarter] ="Apr-May-Jun")+(DetailedExpenseTable[Expense Quarter] ="Jul-Aug-Sep")+(DetailedExpenseTable[Expense Quarter] ="Oct-Nov-Dec")))
)
)),"-")</f>
        <v>-</v>
      </c>
      <c r="L26" s="612" t="str" cm="1">
        <f t="array" ref="L26">IFERROR(
SUM(_xlfn._xlws.FILTER(DetailedExpenseTable[Cost],
(DetailedExpenseTable[Budget Item]=$B26)*
(DetailedExpenseTable[Eligible Expense (TRUE/FALSE)]=FALSE)*
(
((DetailedExpenseTable[Expense Year
(YYYY)]="20"&amp;RIGHT(L$19,2))*(DetailedExpenseTable[Expense Quarter] ="Jan-Feb-Mar"))+
((DetailedExpenseTable[Expense Year
(YYYY)]="20"&amp;LEFT(RIGHT(L$19,5),2))*
((DetailedExpenseTable[Expense Quarter] ="Apr-May-Jun")+(DetailedExpenseTable[Expense Quarter] ="Jul-Aug-Sep")+(DetailedExpenseTable[Expense Quarter] ="Oct-Nov-Dec")))
)
)),"-")</f>
        <v>-</v>
      </c>
      <c r="M26" s="615" cm="1">
        <f t="array" ref="M26">IFERROR(
SUM(_xlfn._xlws.FILTER(DetailedExpenseTable[Cost],
(DetailedExpenseTable[Budget Item]=$B26)*
((DetailedExpenseTable[Expense Location]&lt;&gt;"International")*(DetailedExpenseTable[Expense Location]&lt;&gt;"Canada (outside B.C.)"))*
(
((DetailedExpenseTable[Expense Year
(YYYY)]="20"&amp;RIGHT(K$19,2))*(DetailedExpenseTable[Expense Quarter] ="Jan-Feb-Mar"))+
((DetailedExpenseTable[Expense Year
(YYYY)]="20"&amp;LEFT(RIGHT(K$19,5),2))*
((DetailedExpenseTable[Expense Quarter] ="Apr-May-Jun")+(DetailedExpenseTable[Expense Quarter] ="Jul-Aug-Sep")+(DetailedExpenseTable[Expense Quarter] ="Oct-Nov-Dec")))
)
))/SUM(K26:L26),0)</f>
        <v>0</v>
      </c>
      <c r="N26" s="593" cm="1">
        <f t="array" ref="N26">IFERROR(
SUM(_xlfn._xlws.FILTER(DetailedExpenseTable[Cost],
(DetailedExpenseTable[Budget Item]=$B26)*
(DetailedExpenseTable[Expense Location]&lt;&gt;"International")*
(
((DetailedExpenseTable[Expense Year
(YYYY)]="20"&amp;RIGHT(K$19,2))*(DetailedExpenseTable[Expense Quarter] ="Jan-Feb-Mar"))+
((DetailedExpenseTable[Expense Year
(YYYY)]="20"&amp;LEFT(RIGHT(K$19,5),2))*
((DetailedExpenseTable[Expense Quarter] ="Apr-May-Jun")+(DetailedExpenseTable[Expense Quarter] ="Jul-Aug-Sep")+(DetailedExpenseTable[Expense Quarter] ="Oct-Nov-Dec")))
)
))/SUM(K26:L26),0)</f>
        <v>0</v>
      </c>
      <c r="O26" s="600" t="str" cm="1">
        <f t="array" ref="O26">IFERROR(
SUM(_xlfn._xlws.FILTER(DetailedExpenseTable[Cost],
(DetailedExpenseTable[Budget Item]=$B26)*
(DetailedExpenseTable[Eligible Expense (TRUE/FALSE)]=TRUE)*
(
((DetailedExpenseTable[Expense Year
(YYYY)]="20"&amp;RIGHT(O$19,2))*(DetailedExpenseTable[Expense Quarter] ="Jan-Feb-Mar"))+
((DetailedExpenseTable[Expense Year
(YYYY)]="20"&amp;LEFT(RIGHT(O$19,5),2))*
((DetailedExpenseTable[Expense Quarter] ="Apr-May-Jun")+(DetailedExpenseTable[Expense Quarter] ="Jul-Aug-Sep")+(DetailedExpenseTable[Expense Quarter] ="Oct-Nov-Dec")))
)
)),"-")</f>
        <v>-</v>
      </c>
      <c r="P26" s="612" t="str" cm="1">
        <f t="array" ref="P26">IFERROR(
SUM(_xlfn._xlws.FILTER(DetailedExpenseTable[Cost],
(DetailedExpenseTable[Budget Item]=$B26)*
(DetailedExpenseTable[Eligible Expense (TRUE/FALSE)]=FALSE)*
(
((DetailedExpenseTable[Expense Year
(YYYY)]="20"&amp;RIGHT(P$19,2))*(DetailedExpenseTable[Expense Quarter] ="Jan-Feb-Mar"))+
((DetailedExpenseTable[Expense Year
(YYYY)]="20"&amp;LEFT(RIGHT(P$19,5),2))*
((DetailedExpenseTable[Expense Quarter] ="Apr-May-Jun")+(DetailedExpenseTable[Expense Quarter] ="Jul-Aug-Sep")+(DetailedExpenseTable[Expense Quarter] ="Oct-Nov-Dec")))
)
)),"-")</f>
        <v>-</v>
      </c>
      <c r="Q26" s="615" cm="1">
        <f t="array" ref="Q26">IFERROR(
SUM(_xlfn._xlws.FILTER(DetailedExpenseTable[Cost],
(DetailedExpenseTable[Budget Item]=$B26)*
((DetailedExpenseTable[Expense Location]&lt;&gt;"International")*(DetailedExpenseTable[Expense Location]&lt;&gt;"Canada (outside B.C.)"))*
(
((DetailedExpenseTable[Expense Year
(YYYY)]="20"&amp;RIGHT(O$19,2))*(DetailedExpenseTable[Expense Quarter] ="Jan-Feb-Mar"))+
((DetailedExpenseTable[Expense Year
(YYYY)]="20"&amp;LEFT(RIGHT(O$19,5),2))*
((DetailedExpenseTable[Expense Quarter] ="Apr-May-Jun")+(DetailedExpenseTable[Expense Quarter] ="Jul-Aug-Sep")+(DetailedExpenseTable[Expense Quarter] ="Oct-Nov-Dec")))
)
))/SUM(O26:P26),0)</f>
        <v>0</v>
      </c>
      <c r="R26" s="593" cm="1">
        <f t="array" ref="R26">IFERROR(
SUM(_xlfn._xlws.FILTER(DetailedExpenseTable[Cost],
(DetailedExpenseTable[Budget Item]=$B26)*
(DetailedExpenseTable[Expense Location]&lt;&gt;"International")*
(
((DetailedExpenseTable[Expense Year
(YYYY)]="20"&amp;RIGHT(O$19,2))*(DetailedExpenseTable[Expense Quarter] ="Jan-Feb-Mar"))+
((DetailedExpenseTable[Expense Year
(YYYY)]="20"&amp;LEFT(RIGHT(O$19,5),2))*
((DetailedExpenseTable[Expense Quarter] ="Apr-May-Jun")+(DetailedExpenseTable[Expense Quarter] ="Jul-Aug-Sep")+(DetailedExpenseTable[Expense Quarter] ="Oct-Nov-Dec")))
)
))/SUM(O26:P26),0)</f>
        <v>0</v>
      </c>
      <c r="S26" s="600" t="str" cm="1">
        <f t="array" ref="S26">IFERROR(
SUM(_xlfn._xlws.FILTER(DetailedExpenseTable[Cost],
(DetailedExpenseTable[Budget Item]=$B26)*
(DetailedExpenseTable[Eligible Expense (TRUE/FALSE)]=TRUE)*
(
((DetailedExpenseTable[Expense Year
(YYYY)]="20"&amp;RIGHT(S$19,2))*(DetailedExpenseTable[Expense Quarter] ="Jan-Feb-Mar"))+
((DetailedExpenseTable[Expense Year
(YYYY)]="20"&amp;LEFT(RIGHT(S$19,5),2))*
((DetailedExpenseTable[Expense Quarter] ="Apr-May-Jun")+(DetailedExpenseTable[Expense Quarter] ="Jul-Aug-Sep")+(DetailedExpenseTable[Expense Quarter] ="Oct-Nov-Dec")))
)
)),"-")</f>
        <v>-</v>
      </c>
      <c r="T26" s="612" t="str" cm="1">
        <f t="array" ref="T26">IFERROR(
SUM(_xlfn._xlws.FILTER(DetailedExpenseTable[Cost],
(DetailedExpenseTable[Budget Item]=$B26)*
(DetailedExpenseTable[Eligible Expense (TRUE/FALSE)]=FALSE)*
(
((DetailedExpenseTable[Expense Year
(YYYY)]="20"&amp;RIGHT(T$19,2))*(DetailedExpenseTable[Expense Quarter] ="Jan-Feb-Mar"))+
((DetailedExpenseTable[Expense Year
(YYYY)]="20"&amp;LEFT(RIGHT(T$19,5),2))*
((DetailedExpenseTable[Expense Quarter] ="Apr-May-Jun")+(DetailedExpenseTable[Expense Quarter] ="Jul-Aug-Sep")+(DetailedExpenseTable[Expense Quarter] ="Oct-Nov-Dec")))
)
)),"-")</f>
        <v>-</v>
      </c>
      <c r="U26" s="615" cm="1">
        <f t="array" ref="U26">IFERROR(
SUM(_xlfn._xlws.FILTER(DetailedExpenseTable[Cost],
(DetailedExpenseTable[Budget Item]=$B26)*
((DetailedExpenseTable[Expense Location]&lt;&gt;"International")*(DetailedExpenseTable[Expense Location]&lt;&gt;"Canada (outside B.C.)"))*
(
((DetailedExpenseTable[Expense Year
(YYYY)]="20"&amp;RIGHT(S$19,2))*(DetailedExpenseTable[Expense Quarter] ="Jan-Feb-Mar"))+
((DetailedExpenseTable[Expense Year
(YYYY)]="20"&amp;LEFT(RIGHT(S$19,5),2))*
((DetailedExpenseTable[Expense Quarter] ="Apr-May-Jun")+(DetailedExpenseTable[Expense Quarter] ="Jul-Aug-Sep")+(DetailedExpenseTable[Expense Quarter] ="Oct-Nov-Dec")))
)
))/SUM(S26:T26),0)</f>
        <v>0</v>
      </c>
      <c r="V26" s="593" cm="1">
        <f t="array" ref="V26">IFERROR(
SUM(_xlfn._xlws.FILTER(DetailedExpenseTable[Cost],
(DetailedExpenseTable[Budget Item]=$B26)*
(DetailedExpenseTable[Expense Location]&lt;&gt;"International")*
(
((DetailedExpenseTable[Expense Year
(YYYY)]="20"&amp;RIGHT(S$19,2))*(DetailedExpenseTable[Expense Quarter] ="Jan-Feb-Mar"))+
((DetailedExpenseTable[Expense Year
(YYYY)]="20"&amp;LEFT(RIGHT(S$19,5),2))*
((DetailedExpenseTable[Expense Quarter] ="Apr-May-Jun")+(DetailedExpenseTable[Expense Quarter] ="Jul-Aug-Sep")+(DetailedExpenseTable[Expense Quarter] ="Oct-Nov-Dec")))
)
))/SUM(S26:T26),0)</f>
        <v>0</v>
      </c>
      <c r="W26" s="600" t="str" cm="1">
        <f t="array" ref="W26">IFERROR(
SUM(_xlfn._xlws.FILTER(DetailedExpenseTable[Cost],
(DetailedExpenseTable[Budget Item]=$B26)*
(DetailedExpenseTable[Eligible Expense (TRUE/FALSE)]=TRUE)*
(
((DetailedExpenseTable[Expense Year
(YYYY)]="20"&amp;RIGHT(W$19,2))*(DetailedExpenseTable[Expense Quarter] ="Jan-Feb-Mar"))+
((DetailedExpenseTable[Expense Year
(YYYY)]="20"&amp;LEFT(RIGHT(W$19,5),2))*
((DetailedExpenseTable[Expense Quarter] ="Apr-May-Jun")+(DetailedExpenseTable[Expense Quarter] ="Jul-Aug-Sep")+(DetailedExpenseTable[Expense Quarter] ="Oct-Nov-Dec")))
)
)),"-")</f>
        <v>-</v>
      </c>
      <c r="X26" s="612" t="str" cm="1">
        <f t="array" ref="X26">IFERROR(
SUM(_xlfn._xlws.FILTER(DetailedExpenseTable[Cost],
(DetailedExpenseTable[Budget Item]=$B26)*
(DetailedExpenseTable[Eligible Expense (TRUE/FALSE)]=FALSE)*
(
((DetailedExpenseTable[Expense Year
(YYYY)]="20"&amp;RIGHT(X$19,2))*(DetailedExpenseTable[Expense Quarter] ="Jan-Feb-Mar"))+
((DetailedExpenseTable[Expense Year
(YYYY)]="20"&amp;LEFT(RIGHT(X$19,5),2))*
((DetailedExpenseTable[Expense Quarter] ="Apr-May-Jun")+(DetailedExpenseTable[Expense Quarter] ="Jul-Aug-Sep")+(DetailedExpenseTable[Expense Quarter] ="Oct-Nov-Dec")))
)
)),"-")</f>
        <v>-</v>
      </c>
      <c r="Y26" s="615" cm="1">
        <f t="array" ref="Y26">IFERROR(
SUM(_xlfn._xlws.FILTER(DetailedExpenseTable[Cost],
(DetailedExpenseTable[Budget Item]=$B26)*
((DetailedExpenseTable[Expense Location]&lt;&gt;"International")*(DetailedExpenseTable[Expense Location]&lt;&gt;"Canada (outside B.C.)"))*
(
((DetailedExpenseTable[Expense Year
(YYYY)]="20"&amp;RIGHT(W$19,2))*(DetailedExpenseTable[Expense Quarter] ="Jan-Feb-Mar"))+
((DetailedExpenseTable[Expense Year
(YYYY)]="20"&amp;LEFT(RIGHT(W$19,5),2))*
((DetailedExpenseTable[Expense Quarter] ="Apr-May-Jun")+(DetailedExpenseTable[Expense Quarter] ="Jul-Aug-Sep")+(DetailedExpenseTable[Expense Quarter] ="Oct-Nov-Dec")))
)
))/SUM(W26:X26),0)</f>
        <v>0</v>
      </c>
      <c r="Z26" s="593" cm="1">
        <f t="array" ref="Z26">IFERROR(
SUM(_xlfn._xlws.FILTER(DetailedExpenseTable[Cost],
(DetailedExpenseTable[Budget Item]=$B26)*
(DetailedExpenseTable[Expense Location]&lt;&gt;"International")*
(
((DetailedExpenseTable[Expense Year
(YYYY)]="20"&amp;RIGHT(W$19,2))*(DetailedExpenseTable[Expense Quarter] ="Jan-Feb-Mar"))+
((DetailedExpenseTable[Expense Year
(YYYY)]="20"&amp;LEFT(RIGHT(W$19,5),2))*
((DetailedExpenseTable[Expense Quarter] ="Apr-May-Jun")+(DetailedExpenseTable[Expense Quarter] ="Jul-Aug-Sep")+(DetailedExpenseTable[Expense Quarter] ="Oct-Nov-Dec")))
)
))/SUM(W26:X26),0)</f>
        <v>0</v>
      </c>
    </row>
    <row r="27" spans="2:26" ht="13.8" x14ac:dyDescent="0.3">
      <c r="B27" s="592" t="s">
        <v>35</v>
      </c>
      <c r="C27" s="591" t="str" cm="1">
        <f t="array" ref="C27">IF(SUM($M59:$V59)&gt;0,INDEX($M$52:$V$52,,MATCH(MAX($M59:$V59),$M59:$V59,0)),"")</f>
        <v/>
      </c>
      <c r="D27" s="598">
        <f t="shared" si="0"/>
        <v>0</v>
      </c>
      <c r="E27" s="597">
        <f t="shared" si="0"/>
        <v>0</v>
      </c>
      <c r="F27" s="596"/>
      <c r="G27" s="605" t="str" cm="1">
        <f t="array" ref="G27">IFERROR(
SUM(_xlfn._xlws.FILTER(DetailedExpenseTable[Cost],
(DetailedExpenseTable[Budget Item]=$B27)*
(DetailedExpenseTable[Eligible Expense (TRUE/FALSE)]=TRUE)*
(
((DetailedExpenseTable[Expense Year
(YYYY)]="20"&amp;RIGHT(G$19,2))*(DetailedExpenseTable[Expense Quarter] ="Jan-Feb-Mar"))+
((DetailedExpenseTable[Expense Year
(YYYY)]="20"&amp;LEFT(RIGHT(G$19,5),2))*
((DetailedExpenseTable[Expense Quarter] ="Apr-May-Jun")+(DetailedExpenseTable[Expense Quarter] ="Jul-Aug-Sep")+(DetailedExpenseTable[Expense Quarter] ="Oct-Nov-Dec")))
)
)),"-")</f>
        <v>-</v>
      </c>
      <c r="H27" s="595" t="str" cm="1">
        <f t="array" ref="H27">IFERROR(
SUM(_xlfn._xlws.FILTER(DetailedExpenseTable[Cost],
(DetailedExpenseTable[Budget Item]=$B27)*
(DetailedExpenseTable[Eligible Expense (TRUE/FALSE)]=FALSE)*
(
((DetailedExpenseTable[Expense Year
(YYYY)]="20"&amp;RIGHT(H$19,2))*(DetailedExpenseTable[Expense Quarter] ="Jan-Feb-Mar"))+
((DetailedExpenseTable[Expense Year
(YYYY)]="20"&amp;LEFT(RIGHT(H$19,5),2))*
((DetailedExpenseTable[Expense Quarter] ="Apr-May-Jun")+(DetailedExpenseTable[Expense Quarter] ="Jul-Aug-Sep")+(DetailedExpenseTable[Expense Quarter] ="Oct-Nov-Dec")))
)
)),"-")</f>
        <v>-</v>
      </c>
      <c r="I27" s="615" cm="1">
        <f t="array" ref="I27">IFERROR(
SUM(_xlfn._xlws.FILTER(DetailedExpenseTable[Cost],
(DetailedExpenseTable[Budget Item]=$B27)*
((DetailedExpenseTable[Expense Location]&lt;&gt;"International")*(DetailedExpenseTable[Expense Location]&lt;&gt;"Canada (outside B.C.)"))*
(
((DetailedExpenseTable[Expense Year
(YYYY)]="20"&amp;RIGHT(G$19,2))*(DetailedExpenseTable[Expense Quarter] ="Jan-Feb-Mar"))+
((DetailedExpenseTable[Expense Year
(YYYY)]="20"&amp;LEFT(RIGHT(G$19,5),2))*
((DetailedExpenseTable[Expense Quarter] ="Apr-May-Jun")+(DetailedExpenseTable[Expense Quarter] ="Jul-Aug-Sep")+(DetailedExpenseTable[Expense Quarter] ="Oct-Nov-Dec")))
)
))/SUM(G27:H27),0)</f>
        <v>0</v>
      </c>
      <c r="J27" s="594" cm="1">
        <f t="array" ref="J27">IFERROR(
SUM(_xlfn._xlws.FILTER(DetailedExpenseTable[Cost],
(DetailedExpenseTable[Budget Item]=$B27)*
(DetailedExpenseTable[Expense Location]&lt;&gt;"International")*
(
((DetailedExpenseTable[Expense Year
(YYYY)]="20"&amp;RIGHT(G$19,2))*(DetailedExpenseTable[Expense Quarter] ="Jan-Feb-Mar"))+
((DetailedExpenseTable[Expense Year
(YYYY)]="20"&amp;LEFT(RIGHT(G$19,5),2))*
((DetailedExpenseTable[Expense Quarter] ="Apr-May-Jun")+(DetailedExpenseTable[Expense Quarter] ="Jul-Aug-Sep")+(DetailedExpenseTable[Expense Quarter] ="Oct-Nov-Dec")))
)
))/SUM(G27:H27),0)</f>
        <v>0</v>
      </c>
      <c r="K27" s="602" t="str" cm="1">
        <f t="array" ref="K27">IFERROR(
SUM(_xlfn._xlws.FILTER(DetailedExpenseTable[Cost],
(DetailedExpenseTable[Budget Item]=$B27)*
(DetailedExpenseTable[Eligible Expense (TRUE/FALSE)]=TRUE)*
(
((DetailedExpenseTable[Expense Year
(YYYY)]="20"&amp;RIGHT(K$19,2))*(DetailedExpenseTable[Expense Quarter] ="Jan-Feb-Mar"))+
((DetailedExpenseTable[Expense Year
(YYYY)]="20"&amp;LEFT(RIGHT(K$19,5),2))*
((DetailedExpenseTable[Expense Quarter] ="Apr-May-Jun")+(DetailedExpenseTable[Expense Quarter] ="Jul-Aug-Sep")+(DetailedExpenseTable[Expense Quarter] ="Oct-Nov-Dec")))
)
)),"-")</f>
        <v>-</v>
      </c>
      <c r="L27" s="612" t="str" cm="1">
        <f t="array" ref="L27">IFERROR(
SUM(_xlfn._xlws.FILTER(DetailedExpenseTable[Cost],
(DetailedExpenseTable[Budget Item]=$B27)*
(DetailedExpenseTable[Eligible Expense (TRUE/FALSE)]=FALSE)*
(
((DetailedExpenseTable[Expense Year
(YYYY)]="20"&amp;RIGHT(L$19,2))*(DetailedExpenseTable[Expense Quarter] ="Jan-Feb-Mar"))+
((DetailedExpenseTable[Expense Year
(YYYY)]="20"&amp;LEFT(RIGHT(L$19,5),2))*
((DetailedExpenseTable[Expense Quarter] ="Apr-May-Jun")+(DetailedExpenseTable[Expense Quarter] ="Jul-Aug-Sep")+(DetailedExpenseTable[Expense Quarter] ="Oct-Nov-Dec")))
)
)),"-")</f>
        <v>-</v>
      </c>
      <c r="M27" s="615" cm="1">
        <f t="array" ref="M27">IFERROR(
SUM(_xlfn._xlws.FILTER(DetailedExpenseTable[Cost],
(DetailedExpenseTable[Budget Item]=$B27)*
((DetailedExpenseTable[Expense Location]&lt;&gt;"International")*(DetailedExpenseTable[Expense Location]&lt;&gt;"Canada (outside B.C.)"))*
(
((DetailedExpenseTable[Expense Year
(YYYY)]="20"&amp;RIGHT(K$19,2))*(DetailedExpenseTable[Expense Quarter] ="Jan-Feb-Mar"))+
((DetailedExpenseTable[Expense Year
(YYYY)]="20"&amp;LEFT(RIGHT(K$19,5),2))*
((DetailedExpenseTable[Expense Quarter] ="Apr-May-Jun")+(DetailedExpenseTable[Expense Quarter] ="Jul-Aug-Sep")+(DetailedExpenseTable[Expense Quarter] ="Oct-Nov-Dec")))
)
))/SUM(K27:L27),0)</f>
        <v>0</v>
      </c>
      <c r="N27" s="593" cm="1">
        <f t="array" ref="N27">IFERROR(
SUM(_xlfn._xlws.FILTER(DetailedExpenseTable[Cost],
(DetailedExpenseTable[Budget Item]=$B27)*
(DetailedExpenseTable[Expense Location]&lt;&gt;"International")*
(
((DetailedExpenseTable[Expense Year
(YYYY)]="20"&amp;RIGHT(K$19,2))*(DetailedExpenseTable[Expense Quarter] ="Jan-Feb-Mar"))+
((DetailedExpenseTable[Expense Year
(YYYY)]="20"&amp;LEFT(RIGHT(K$19,5),2))*
((DetailedExpenseTable[Expense Quarter] ="Apr-May-Jun")+(DetailedExpenseTable[Expense Quarter] ="Jul-Aug-Sep")+(DetailedExpenseTable[Expense Quarter] ="Oct-Nov-Dec")))
)
))/SUM(K27:L27),0)</f>
        <v>0</v>
      </c>
      <c r="O27" s="600" t="str" cm="1">
        <f t="array" ref="O27">IFERROR(
SUM(_xlfn._xlws.FILTER(DetailedExpenseTable[Cost],
(DetailedExpenseTable[Budget Item]=$B27)*
(DetailedExpenseTable[Eligible Expense (TRUE/FALSE)]=TRUE)*
(
((DetailedExpenseTable[Expense Year
(YYYY)]="20"&amp;RIGHT(O$19,2))*(DetailedExpenseTable[Expense Quarter] ="Jan-Feb-Mar"))+
((DetailedExpenseTable[Expense Year
(YYYY)]="20"&amp;LEFT(RIGHT(O$19,5),2))*
((DetailedExpenseTable[Expense Quarter] ="Apr-May-Jun")+(DetailedExpenseTable[Expense Quarter] ="Jul-Aug-Sep")+(DetailedExpenseTable[Expense Quarter] ="Oct-Nov-Dec")))
)
)),"-")</f>
        <v>-</v>
      </c>
      <c r="P27" s="612" t="str" cm="1">
        <f t="array" ref="P27">IFERROR(
SUM(_xlfn._xlws.FILTER(DetailedExpenseTable[Cost],
(DetailedExpenseTable[Budget Item]=$B27)*
(DetailedExpenseTable[Eligible Expense (TRUE/FALSE)]=FALSE)*
(
((DetailedExpenseTable[Expense Year
(YYYY)]="20"&amp;RIGHT(P$19,2))*(DetailedExpenseTable[Expense Quarter] ="Jan-Feb-Mar"))+
((DetailedExpenseTable[Expense Year
(YYYY)]="20"&amp;LEFT(RIGHT(P$19,5),2))*
((DetailedExpenseTable[Expense Quarter] ="Apr-May-Jun")+(DetailedExpenseTable[Expense Quarter] ="Jul-Aug-Sep")+(DetailedExpenseTable[Expense Quarter] ="Oct-Nov-Dec")))
)
)),"-")</f>
        <v>-</v>
      </c>
      <c r="Q27" s="615" cm="1">
        <f t="array" ref="Q27">IFERROR(
SUM(_xlfn._xlws.FILTER(DetailedExpenseTable[Cost],
(DetailedExpenseTable[Budget Item]=$B27)*
((DetailedExpenseTable[Expense Location]&lt;&gt;"International")*(DetailedExpenseTable[Expense Location]&lt;&gt;"Canada (outside B.C.)"))*
(
((DetailedExpenseTable[Expense Year
(YYYY)]="20"&amp;RIGHT(O$19,2))*(DetailedExpenseTable[Expense Quarter] ="Jan-Feb-Mar"))+
((DetailedExpenseTable[Expense Year
(YYYY)]="20"&amp;LEFT(RIGHT(O$19,5),2))*
((DetailedExpenseTable[Expense Quarter] ="Apr-May-Jun")+(DetailedExpenseTable[Expense Quarter] ="Jul-Aug-Sep")+(DetailedExpenseTable[Expense Quarter] ="Oct-Nov-Dec")))
)
))/SUM(O27:P27),0)</f>
        <v>0</v>
      </c>
      <c r="R27" s="593" cm="1">
        <f t="array" ref="R27">IFERROR(
SUM(_xlfn._xlws.FILTER(DetailedExpenseTable[Cost],
(DetailedExpenseTable[Budget Item]=$B27)*
(DetailedExpenseTable[Expense Location]&lt;&gt;"International")*
(
((DetailedExpenseTable[Expense Year
(YYYY)]="20"&amp;RIGHT(O$19,2))*(DetailedExpenseTable[Expense Quarter] ="Jan-Feb-Mar"))+
((DetailedExpenseTable[Expense Year
(YYYY)]="20"&amp;LEFT(RIGHT(O$19,5),2))*
((DetailedExpenseTable[Expense Quarter] ="Apr-May-Jun")+(DetailedExpenseTable[Expense Quarter] ="Jul-Aug-Sep")+(DetailedExpenseTable[Expense Quarter] ="Oct-Nov-Dec")))
)
))/SUM(O27:P27),0)</f>
        <v>0</v>
      </c>
      <c r="S27" s="600" t="str" cm="1">
        <f t="array" ref="S27">IFERROR(
SUM(_xlfn._xlws.FILTER(DetailedExpenseTable[Cost],
(DetailedExpenseTable[Budget Item]=$B27)*
(DetailedExpenseTable[Eligible Expense (TRUE/FALSE)]=TRUE)*
(
((DetailedExpenseTable[Expense Year
(YYYY)]="20"&amp;RIGHT(S$19,2))*(DetailedExpenseTable[Expense Quarter] ="Jan-Feb-Mar"))+
((DetailedExpenseTable[Expense Year
(YYYY)]="20"&amp;LEFT(RIGHT(S$19,5),2))*
((DetailedExpenseTable[Expense Quarter] ="Apr-May-Jun")+(DetailedExpenseTable[Expense Quarter] ="Jul-Aug-Sep")+(DetailedExpenseTable[Expense Quarter] ="Oct-Nov-Dec")))
)
)),"-")</f>
        <v>-</v>
      </c>
      <c r="T27" s="612" t="str" cm="1">
        <f t="array" ref="T27">IFERROR(
SUM(_xlfn._xlws.FILTER(DetailedExpenseTable[Cost],
(DetailedExpenseTable[Budget Item]=$B27)*
(DetailedExpenseTable[Eligible Expense (TRUE/FALSE)]=FALSE)*
(
((DetailedExpenseTable[Expense Year
(YYYY)]="20"&amp;RIGHT(T$19,2))*(DetailedExpenseTable[Expense Quarter] ="Jan-Feb-Mar"))+
((DetailedExpenseTable[Expense Year
(YYYY)]="20"&amp;LEFT(RIGHT(T$19,5),2))*
((DetailedExpenseTable[Expense Quarter] ="Apr-May-Jun")+(DetailedExpenseTable[Expense Quarter] ="Jul-Aug-Sep")+(DetailedExpenseTable[Expense Quarter] ="Oct-Nov-Dec")))
)
)),"-")</f>
        <v>-</v>
      </c>
      <c r="U27" s="615" cm="1">
        <f t="array" ref="U27">IFERROR(
SUM(_xlfn._xlws.FILTER(DetailedExpenseTable[Cost],
(DetailedExpenseTable[Budget Item]=$B27)*
((DetailedExpenseTable[Expense Location]&lt;&gt;"International")*(DetailedExpenseTable[Expense Location]&lt;&gt;"Canada (outside B.C.)"))*
(
((DetailedExpenseTable[Expense Year
(YYYY)]="20"&amp;RIGHT(S$19,2))*(DetailedExpenseTable[Expense Quarter] ="Jan-Feb-Mar"))+
((DetailedExpenseTable[Expense Year
(YYYY)]="20"&amp;LEFT(RIGHT(S$19,5),2))*
((DetailedExpenseTable[Expense Quarter] ="Apr-May-Jun")+(DetailedExpenseTable[Expense Quarter] ="Jul-Aug-Sep")+(DetailedExpenseTable[Expense Quarter] ="Oct-Nov-Dec")))
)
))/SUM(S27:T27),0)</f>
        <v>0</v>
      </c>
      <c r="V27" s="593" cm="1">
        <f t="array" ref="V27">IFERROR(
SUM(_xlfn._xlws.FILTER(DetailedExpenseTable[Cost],
(DetailedExpenseTable[Budget Item]=$B27)*
(DetailedExpenseTable[Expense Location]&lt;&gt;"International")*
(
((DetailedExpenseTable[Expense Year
(YYYY)]="20"&amp;RIGHT(S$19,2))*(DetailedExpenseTable[Expense Quarter] ="Jan-Feb-Mar"))+
((DetailedExpenseTable[Expense Year
(YYYY)]="20"&amp;LEFT(RIGHT(S$19,5),2))*
((DetailedExpenseTable[Expense Quarter] ="Apr-May-Jun")+(DetailedExpenseTable[Expense Quarter] ="Jul-Aug-Sep")+(DetailedExpenseTable[Expense Quarter] ="Oct-Nov-Dec")))
)
))/SUM(S27:T27),0)</f>
        <v>0</v>
      </c>
      <c r="W27" s="600" t="str" cm="1">
        <f t="array" ref="W27">IFERROR(
SUM(_xlfn._xlws.FILTER(DetailedExpenseTable[Cost],
(DetailedExpenseTable[Budget Item]=$B27)*
(DetailedExpenseTable[Eligible Expense (TRUE/FALSE)]=TRUE)*
(
((DetailedExpenseTable[Expense Year
(YYYY)]="20"&amp;RIGHT(W$19,2))*(DetailedExpenseTable[Expense Quarter] ="Jan-Feb-Mar"))+
((DetailedExpenseTable[Expense Year
(YYYY)]="20"&amp;LEFT(RIGHT(W$19,5),2))*
((DetailedExpenseTable[Expense Quarter] ="Apr-May-Jun")+(DetailedExpenseTable[Expense Quarter] ="Jul-Aug-Sep")+(DetailedExpenseTable[Expense Quarter] ="Oct-Nov-Dec")))
)
)),"-")</f>
        <v>-</v>
      </c>
      <c r="X27" s="612" t="str" cm="1">
        <f t="array" ref="X27">IFERROR(
SUM(_xlfn._xlws.FILTER(DetailedExpenseTable[Cost],
(DetailedExpenseTable[Budget Item]=$B27)*
(DetailedExpenseTable[Eligible Expense (TRUE/FALSE)]=FALSE)*
(
((DetailedExpenseTable[Expense Year
(YYYY)]="20"&amp;RIGHT(X$19,2))*(DetailedExpenseTable[Expense Quarter] ="Jan-Feb-Mar"))+
((DetailedExpenseTable[Expense Year
(YYYY)]="20"&amp;LEFT(RIGHT(X$19,5),2))*
((DetailedExpenseTable[Expense Quarter] ="Apr-May-Jun")+(DetailedExpenseTable[Expense Quarter] ="Jul-Aug-Sep")+(DetailedExpenseTable[Expense Quarter] ="Oct-Nov-Dec")))
)
)),"-")</f>
        <v>-</v>
      </c>
      <c r="Y27" s="615" cm="1">
        <f t="array" ref="Y27">IFERROR(
SUM(_xlfn._xlws.FILTER(DetailedExpenseTable[Cost],
(DetailedExpenseTable[Budget Item]=$B27)*
((DetailedExpenseTable[Expense Location]&lt;&gt;"International")*(DetailedExpenseTable[Expense Location]&lt;&gt;"Canada (outside B.C.)"))*
(
((DetailedExpenseTable[Expense Year
(YYYY)]="20"&amp;RIGHT(W$19,2))*(DetailedExpenseTable[Expense Quarter] ="Jan-Feb-Mar"))+
((DetailedExpenseTable[Expense Year
(YYYY)]="20"&amp;LEFT(RIGHT(W$19,5),2))*
((DetailedExpenseTable[Expense Quarter] ="Apr-May-Jun")+(DetailedExpenseTable[Expense Quarter] ="Jul-Aug-Sep")+(DetailedExpenseTable[Expense Quarter] ="Oct-Nov-Dec")))
)
))/SUM(W27:X27),0)</f>
        <v>0</v>
      </c>
      <c r="Z27" s="593" cm="1">
        <f t="array" ref="Z27">IFERROR(
SUM(_xlfn._xlws.FILTER(DetailedExpenseTable[Cost],
(DetailedExpenseTable[Budget Item]=$B27)*
(DetailedExpenseTable[Expense Location]&lt;&gt;"International")*
(
((DetailedExpenseTable[Expense Year
(YYYY)]="20"&amp;RIGHT(W$19,2))*(DetailedExpenseTable[Expense Quarter] ="Jan-Feb-Mar"))+
((DetailedExpenseTable[Expense Year
(YYYY)]="20"&amp;LEFT(RIGHT(W$19,5),2))*
((DetailedExpenseTable[Expense Quarter] ="Apr-May-Jun")+(DetailedExpenseTable[Expense Quarter] ="Jul-Aug-Sep")+(DetailedExpenseTable[Expense Quarter] ="Oct-Nov-Dec")))
)
))/SUM(W27:X27),0)</f>
        <v>0</v>
      </c>
    </row>
    <row r="28" spans="2:26" ht="13.8" x14ac:dyDescent="0.3">
      <c r="B28" s="592" t="s">
        <v>36</v>
      </c>
      <c r="C28" s="591" t="str" cm="1">
        <f t="array" ref="C28">IF(SUM($M60:$V60)&gt;0,INDEX($M$52:$V$52,,MATCH(MAX($M60:$V60),$M60:$V60,0)),"")</f>
        <v/>
      </c>
      <c r="D28" s="598">
        <f t="shared" si="0"/>
        <v>0</v>
      </c>
      <c r="E28" s="597">
        <f t="shared" si="0"/>
        <v>0</v>
      </c>
      <c r="F28" s="596"/>
      <c r="G28" s="605" t="str" cm="1">
        <f t="array" ref="G28">IFERROR(
SUM(_xlfn._xlws.FILTER(DetailedExpenseTable[Cost],
(DetailedExpenseTable[Budget Item]=$B28)*
(DetailedExpenseTable[Eligible Expense (TRUE/FALSE)]=TRUE)*
(
((DetailedExpenseTable[Expense Year
(YYYY)]="20"&amp;RIGHT(G$19,2))*(DetailedExpenseTable[Expense Quarter] ="Jan-Feb-Mar"))+
((DetailedExpenseTable[Expense Year
(YYYY)]="20"&amp;LEFT(RIGHT(G$19,5),2))*
((DetailedExpenseTable[Expense Quarter] ="Apr-May-Jun")+(DetailedExpenseTable[Expense Quarter] ="Jul-Aug-Sep")+(DetailedExpenseTable[Expense Quarter] ="Oct-Nov-Dec")))
)
)),"-")</f>
        <v>-</v>
      </c>
      <c r="H28" s="595" t="str" cm="1">
        <f t="array" ref="H28">IFERROR(
SUM(_xlfn._xlws.FILTER(DetailedExpenseTable[Cost],
(DetailedExpenseTable[Budget Item]=$B28)*
(DetailedExpenseTable[Eligible Expense (TRUE/FALSE)]=FALSE)*
(
((DetailedExpenseTable[Expense Year
(YYYY)]="20"&amp;RIGHT(H$19,2))*(DetailedExpenseTable[Expense Quarter] ="Jan-Feb-Mar"))+
((DetailedExpenseTable[Expense Year
(YYYY)]="20"&amp;LEFT(RIGHT(H$19,5),2))*
((DetailedExpenseTable[Expense Quarter] ="Apr-May-Jun")+(DetailedExpenseTable[Expense Quarter] ="Jul-Aug-Sep")+(DetailedExpenseTable[Expense Quarter] ="Oct-Nov-Dec")))
)
)),"-")</f>
        <v>-</v>
      </c>
      <c r="I28" s="615" cm="1">
        <f t="array" ref="I28">IFERROR(
SUM(_xlfn._xlws.FILTER(DetailedExpenseTable[Cost],
(DetailedExpenseTable[Budget Item]=$B28)*
((DetailedExpenseTable[Expense Location]&lt;&gt;"International")*(DetailedExpenseTable[Expense Location]&lt;&gt;"Canada (outside B.C.)"))*
(
((DetailedExpenseTable[Expense Year
(YYYY)]="20"&amp;RIGHT(G$19,2))*(DetailedExpenseTable[Expense Quarter] ="Jan-Feb-Mar"))+
((DetailedExpenseTable[Expense Year
(YYYY)]="20"&amp;LEFT(RIGHT(G$19,5),2))*
((DetailedExpenseTable[Expense Quarter] ="Apr-May-Jun")+(DetailedExpenseTable[Expense Quarter] ="Jul-Aug-Sep")+(DetailedExpenseTable[Expense Quarter] ="Oct-Nov-Dec")))
)
))/SUM(G28:H28),0)</f>
        <v>0</v>
      </c>
      <c r="J28" s="594" cm="1">
        <f t="array" ref="J28">IFERROR(
SUM(_xlfn._xlws.FILTER(DetailedExpenseTable[Cost],
(DetailedExpenseTable[Budget Item]=$B28)*
(DetailedExpenseTable[Expense Location]&lt;&gt;"International")*
(
((DetailedExpenseTable[Expense Year
(YYYY)]="20"&amp;RIGHT(G$19,2))*(DetailedExpenseTable[Expense Quarter] ="Jan-Feb-Mar"))+
((DetailedExpenseTable[Expense Year
(YYYY)]="20"&amp;LEFT(RIGHT(G$19,5),2))*
((DetailedExpenseTable[Expense Quarter] ="Apr-May-Jun")+(DetailedExpenseTable[Expense Quarter] ="Jul-Aug-Sep")+(DetailedExpenseTable[Expense Quarter] ="Oct-Nov-Dec")))
)
))/SUM(G28:H28),0)</f>
        <v>0</v>
      </c>
      <c r="K28" s="602" t="str" cm="1">
        <f t="array" ref="K28">IFERROR(
SUM(_xlfn._xlws.FILTER(DetailedExpenseTable[Cost],
(DetailedExpenseTable[Budget Item]=$B28)*
(DetailedExpenseTable[Eligible Expense (TRUE/FALSE)]=TRUE)*
(
((DetailedExpenseTable[Expense Year
(YYYY)]="20"&amp;RIGHT(K$19,2))*(DetailedExpenseTable[Expense Quarter] ="Jan-Feb-Mar"))+
((DetailedExpenseTable[Expense Year
(YYYY)]="20"&amp;LEFT(RIGHT(K$19,5),2))*
((DetailedExpenseTable[Expense Quarter] ="Apr-May-Jun")+(DetailedExpenseTable[Expense Quarter] ="Jul-Aug-Sep")+(DetailedExpenseTable[Expense Quarter] ="Oct-Nov-Dec")))
)
)),"-")</f>
        <v>-</v>
      </c>
      <c r="L28" s="612" t="str" cm="1">
        <f t="array" ref="L28">IFERROR(
SUM(_xlfn._xlws.FILTER(DetailedExpenseTable[Cost],
(DetailedExpenseTable[Budget Item]=$B28)*
(DetailedExpenseTable[Eligible Expense (TRUE/FALSE)]=FALSE)*
(
((DetailedExpenseTable[Expense Year
(YYYY)]="20"&amp;RIGHT(L$19,2))*(DetailedExpenseTable[Expense Quarter] ="Jan-Feb-Mar"))+
((DetailedExpenseTable[Expense Year
(YYYY)]="20"&amp;LEFT(RIGHT(L$19,5),2))*
((DetailedExpenseTable[Expense Quarter] ="Apr-May-Jun")+(DetailedExpenseTable[Expense Quarter] ="Jul-Aug-Sep")+(DetailedExpenseTable[Expense Quarter] ="Oct-Nov-Dec")))
)
)),"-")</f>
        <v>-</v>
      </c>
      <c r="M28" s="615" cm="1">
        <f t="array" ref="M28">IFERROR(
SUM(_xlfn._xlws.FILTER(DetailedExpenseTable[Cost],
(DetailedExpenseTable[Budget Item]=$B28)*
((DetailedExpenseTable[Expense Location]&lt;&gt;"International")*(DetailedExpenseTable[Expense Location]&lt;&gt;"Canada (outside B.C.)"))*
(
((DetailedExpenseTable[Expense Year
(YYYY)]="20"&amp;RIGHT(K$19,2))*(DetailedExpenseTable[Expense Quarter] ="Jan-Feb-Mar"))+
((DetailedExpenseTable[Expense Year
(YYYY)]="20"&amp;LEFT(RIGHT(K$19,5),2))*
((DetailedExpenseTable[Expense Quarter] ="Apr-May-Jun")+(DetailedExpenseTable[Expense Quarter] ="Jul-Aug-Sep")+(DetailedExpenseTable[Expense Quarter] ="Oct-Nov-Dec")))
)
))/SUM(K28:L28),0)</f>
        <v>0</v>
      </c>
      <c r="N28" s="593" cm="1">
        <f t="array" ref="N28">IFERROR(
SUM(_xlfn._xlws.FILTER(DetailedExpenseTable[Cost],
(DetailedExpenseTable[Budget Item]=$B28)*
(DetailedExpenseTable[Expense Location]&lt;&gt;"International")*
(
((DetailedExpenseTable[Expense Year
(YYYY)]="20"&amp;RIGHT(K$19,2))*(DetailedExpenseTable[Expense Quarter] ="Jan-Feb-Mar"))+
((DetailedExpenseTable[Expense Year
(YYYY)]="20"&amp;LEFT(RIGHT(K$19,5),2))*
((DetailedExpenseTable[Expense Quarter] ="Apr-May-Jun")+(DetailedExpenseTable[Expense Quarter] ="Jul-Aug-Sep")+(DetailedExpenseTable[Expense Quarter] ="Oct-Nov-Dec")))
)
))/SUM(K28:L28),0)</f>
        <v>0</v>
      </c>
      <c r="O28" s="600" t="str" cm="1">
        <f t="array" ref="O28">IFERROR(
SUM(_xlfn._xlws.FILTER(DetailedExpenseTable[Cost],
(DetailedExpenseTable[Budget Item]=$B28)*
(DetailedExpenseTable[Eligible Expense (TRUE/FALSE)]=TRUE)*
(
((DetailedExpenseTable[Expense Year
(YYYY)]="20"&amp;RIGHT(O$19,2))*(DetailedExpenseTable[Expense Quarter] ="Jan-Feb-Mar"))+
((DetailedExpenseTable[Expense Year
(YYYY)]="20"&amp;LEFT(RIGHT(O$19,5),2))*
((DetailedExpenseTable[Expense Quarter] ="Apr-May-Jun")+(DetailedExpenseTable[Expense Quarter] ="Jul-Aug-Sep")+(DetailedExpenseTable[Expense Quarter] ="Oct-Nov-Dec")))
)
)),"-")</f>
        <v>-</v>
      </c>
      <c r="P28" s="612" t="str" cm="1">
        <f t="array" ref="P28">IFERROR(
SUM(_xlfn._xlws.FILTER(DetailedExpenseTable[Cost],
(DetailedExpenseTable[Budget Item]=$B28)*
(DetailedExpenseTable[Eligible Expense (TRUE/FALSE)]=FALSE)*
(
((DetailedExpenseTable[Expense Year
(YYYY)]="20"&amp;RIGHT(P$19,2))*(DetailedExpenseTable[Expense Quarter] ="Jan-Feb-Mar"))+
((DetailedExpenseTable[Expense Year
(YYYY)]="20"&amp;LEFT(RIGHT(P$19,5),2))*
((DetailedExpenseTable[Expense Quarter] ="Apr-May-Jun")+(DetailedExpenseTable[Expense Quarter] ="Jul-Aug-Sep")+(DetailedExpenseTable[Expense Quarter] ="Oct-Nov-Dec")))
)
)),"-")</f>
        <v>-</v>
      </c>
      <c r="Q28" s="615" cm="1">
        <f t="array" ref="Q28">IFERROR(
SUM(_xlfn._xlws.FILTER(DetailedExpenseTable[Cost],
(DetailedExpenseTable[Budget Item]=$B28)*
((DetailedExpenseTable[Expense Location]&lt;&gt;"International")*(DetailedExpenseTable[Expense Location]&lt;&gt;"Canada (outside B.C.)"))*
(
((DetailedExpenseTable[Expense Year
(YYYY)]="20"&amp;RIGHT(O$19,2))*(DetailedExpenseTable[Expense Quarter] ="Jan-Feb-Mar"))+
((DetailedExpenseTable[Expense Year
(YYYY)]="20"&amp;LEFT(RIGHT(O$19,5),2))*
((DetailedExpenseTable[Expense Quarter] ="Apr-May-Jun")+(DetailedExpenseTable[Expense Quarter] ="Jul-Aug-Sep")+(DetailedExpenseTable[Expense Quarter] ="Oct-Nov-Dec")))
)
))/SUM(O28:P28),0)</f>
        <v>0</v>
      </c>
      <c r="R28" s="593" cm="1">
        <f t="array" ref="R28">IFERROR(
SUM(_xlfn._xlws.FILTER(DetailedExpenseTable[Cost],
(DetailedExpenseTable[Budget Item]=$B28)*
(DetailedExpenseTable[Expense Location]&lt;&gt;"International")*
(
((DetailedExpenseTable[Expense Year
(YYYY)]="20"&amp;RIGHT(O$19,2))*(DetailedExpenseTable[Expense Quarter] ="Jan-Feb-Mar"))+
((DetailedExpenseTable[Expense Year
(YYYY)]="20"&amp;LEFT(RIGHT(O$19,5),2))*
((DetailedExpenseTable[Expense Quarter] ="Apr-May-Jun")+(DetailedExpenseTable[Expense Quarter] ="Jul-Aug-Sep")+(DetailedExpenseTable[Expense Quarter] ="Oct-Nov-Dec")))
)
))/SUM(O28:P28),0)</f>
        <v>0</v>
      </c>
      <c r="S28" s="600" t="str" cm="1">
        <f t="array" ref="S28">IFERROR(
SUM(_xlfn._xlws.FILTER(DetailedExpenseTable[Cost],
(DetailedExpenseTable[Budget Item]=$B28)*
(DetailedExpenseTable[Eligible Expense (TRUE/FALSE)]=TRUE)*
(
((DetailedExpenseTable[Expense Year
(YYYY)]="20"&amp;RIGHT(S$19,2))*(DetailedExpenseTable[Expense Quarter] ="Jan-Feb-Mar"))+
((DetailedExpenseTable[Expense Year
(YYYY)]="20"&amp;LEFT(RIGHT(S$19,5),2))*
((DetailedExpenseTable[Expense Quarter] ="Apr-May-Jun")+(DetailedExpenseTable[Expense Quarter] ="Jul-Aug-Sep")+(DetailedExpenseTable[Expense Quarter] ="Oct-Nov-Dec")))
)
)),"-")</f>
        <v>-</v>
      </c>
      <c r="T28" s="612" t="str" cm="1">
        <f t="array" ref="T28">IFERROR(
SUM(_xlfn._xlws.FILTER(DetailedExpenseTable[Cost],
(DetailedExpenseTable[Budget Item]=$B28)*
(DetailedExpenseTable[Eligible Expense (TRUE/FALSE)]=FALSE)*
(
((DetailedExpenseTable[Expense Year
(YYYY)]="20"&amp;RIGHT(T$19,2))*(DetailedExpenseTable[Expense Quarter] ="Jan-Feb-Mar"))+
((DetailedExpenseTable[Expense Year
(YYYY)]="20"&amp;LEFT(RIGHT(T$19,5),2))*
((DetailedExpenseTable[Expense Quarter] ="Apr-May-Jun")+(DetailedExpenseTable[Expense Quarter] ="Jul-Aug-Sep")+(DetailedExpenseTable[Expense Quarter] ="Oct-Nov-Dec")))
)
)),"-")</f>
        <v>-</v>
      </c>
      <c r="U28" s="615" cm="1">
        <f t="array" ref="U28">IFERROR(
SUM(_xlfn._xlws.FILTER(DetailedExpenseTable[Cost],
(DetailedExpenseTable[Budget Item]=$B28)*
((DetailedExpenseTable[Expense Location]&lt;&gt;"International")*(DetailedExpenseTable[Expense Location]&lt;&gt;"Canada (outside B.C.)"))*
(
((DetailedExpenseTable[Expense Year
(YYYY)]="20"&amp;RIGHT(S$19,2))*(DetailedExpenseTable[Expense Quarter] ="Jan-Feb-Mar"))+
((DetailedExpenseTable[Expense Year
(YYYY)]="20"&amp;LEFT(RIGHT(S$19,5),2))*
((DetailedExpenseTable[Expense Quarter] ="Apr-May-Jun")+(DetailedExpenseTable[Expense Quarter] ="Jul-Aug-Sep")+(DetailedExpenseTable[Expense Quarter] ="Oct-Nov-Dec")))
)
))/SUM(S28:T28),0)</f>
        <v>0</v>
      </c>
      <c r="V28" s="593" cm="1">
        <f t="array" ref="V28">IFERROR(
SUM(_xlfn._xlws.FILTER(DetailedExpenseTable[Cost],
(DetailedExpenseTable[Budget Item]=$B28)*
(DetailedExpenseTable[Expense Location]&lt;&gt;"International")*
(
((DetailedExpenseTable[Expense Year
(YYYY)]="20"&amp;RIGHT(S$19,2))*(DetailedExpenseTable[Expense Quarter] ="Jan-Feb-Mar"))+
((DetailedExpenseTable[Expense Year
(YYYY)]="20"&amp;LEFT(RIGHT(S$19,5),2))*
((DetailedExpenseTable[Expense Quarter] ="Apr-May-Jun")+(DetailedExpenseTable[Expense Quarter] ="Jul-Aug-Sep")+(DetailedExpenseTable[Expense Quarter] ="Oct-Nov-Dec")))
)
))/SUM(S28:T28),0)</f>
        <v>0</v>
      </c>
      <c r="W28" s="600" t="str" cm="1">
        <f t="array" ref="W28">IFERROR(
SUM(_xlfn._xlws.FILTER(DetailedExpenseTable[Cost],
(DetailedExpenseTable[Budget Item]=$B28)*
(DetailedExpenseTable[Eligible Expense (TRUE/FALSE)]=TRUE)*
(
((DetailedExpenseTable[Expense Year
(YYYY)]="20"&amp;RIGHT(W$19,2))*(DetailedExpenseTable[Expense Quarter] ="Jan-Feb-Mar"))+
((DetailedExpenseTable[Expense Year
(YYYY)]="20"&amp;LEFT(RIGHT(W$19,5),2))*
((DetailedExpenseTable[Expense Quarter] ="Apr-May-Jun")+(DetailedExpenseTable[Expense Quarter] ="Jul-Aug-Sep")+(DetailedExpenseTable[Expense Quarter] ="Oct-Nov-Dec")))
)
)),"-")</f>
        <v>-</v>
      </c>
      <c r="X28" s="612" t="str" cm="1">
        <f t="array" ref="X28">IFERROR(
SUM(_xlfn._xlws.FILTER(DetailedExpenseTable[Cost],
(DetailedExpenseTable[Budget Item]=$B28)*
(DetailedExpenseTable[Eligible Expense (TRUE/FALSE)]=FALSE)*
(
((DetailedExpenseTable[Expense Year
(YYYY)]="20"&amp;RIGHT(X$19,2))*(DetailedExpenseTable[Expense Quarter] ="Jan-Feb-Mar"))+
((DetailedExpenseTable[Expense Year
(YYYY)]="20"&amp;LEFT(RIGHT(X$19,5),2))*
((DetailedExpenseTable[Expense Quarter] ="Apr-May-Jun")+(DetailedExpenseTable[Expense Quarter] ="Jul-Aug-Sep")+(DetailedExpenseTable[Expense Quarter] ="Oct-Nov-Dec")))
)
)),"-")</f>
        <v>-</v>
      </c>
      <c r="Y28" s="615" cm="1">
        <f t="array" ref="Y28">IFERROR(
SUM(_xlfn._xlws.FILTER(DetailedExpenseTable[Cost],
(DetailedExpenseTable[Budget Item]=$B28)*
((DetailedExpenseTable[Expense Location]&lt;&gt;"International")*(DetailedExpenseTable[Expense Location]&lt;&gt;"Canada (outside B.C.)"))*
(
((DetailedExpenseTable[Expense Year
(YYYY)]="20"&amp;RIGHT(W$19,2))*(DetailedExpenseTable[Expense Quarter] ="Jan-Feb-Mar"))+
((DetailedExpenseTable[Expense Year
(YYYY)]="20"&amp;LEFT(RIGHT(W$19,5),2))*
((DetailedExpenseTable[Expense Quarter] ="Apr-May-Jun")+(DetailedExpenseTable[Expense Quarter] ="Jul-Aug-Sep")+(DetailedExpenseTable[Expense Quarter] ="Oct-Nov-Dec")))
)
))/SUM(W28:X28),0)</f>
        <v>0</v>
      </c>
      <c r="Z28" s="593" cm="1">
        <f t="array" ref="Z28">IFERROR(
SUM(_xlfn._xlws.FILTER(DetailedExpenseTable[Cost],
(DetailedExpenseTable[Budget Item]=$B28)*
(DetailedExpenseTable[Expense Location]&lt;&gt;"International")*
(
((DetailedExpenseTable[Expense Year
(YYYY)]="20"&amp;RIGHT(W$19,2))*(DetailedExpenseTable[Expense Quarter] ="Jan-Feb-Mar"))+
((DetailedExpenseTable[Expense Year
(YYYY)]="20"&amp;LEFT(RIGHT(W$19,5),2))*
((DetailedExpenseTable[Expense Quarter] ="Apr-May-Jun")+(DetailedExpenseTable[Expense Quarter] ="Jul-Aug-Sep")+(DetailedExpenseTable[Expense Quarter] ="Oct-Nov-Dec")))
)
))/SUM(W28:X28),0)</f>
        <v>0</v>
      </c>
    </row>
    <row r="29" spans="2:26" ht="13.8" x14ac:dyDescent="0.3">
      <c r="B29" s="592" t="s">
        <v>37</v>
      </c>
      <c r="C29" s="591" t="str" cm="1">
        <f t="array" ref="C29">IF(SUM($M61:$V61)&gt;0,INDEX($M$52:$V$52,,MATCH(MAX($M61:$V61),$M61:$V61,0)),"")</f>
        <v/>
      </c>
      <c r="D29" s="598">
        <f t="shared" si="0"/>
        <v>0</v>
      </c>
      <c r="E29" s="597">
        <f t="shared" si="0"/>
        <v>0</v>
      </c>
      <c r="F29" s="596"/>
      <c r="G29" s="605" t="str" cm="1">
        <f t="array" ref="G29">IFERROR(
SUM(_xlfn._xlws.FILTER(DetailedExpenseTable[Cost],
(DetailedExpenseTable[Budget Item]=$B29)*
(DetailedExpenseTable[Eligible Expense (TRUE/FALSE)]=TRUE)*
(
((DetailedExpenseTable[Expense Year
(YYYY)]="20"&amp;RIGHT(G$19,2))*(DetailedExpenseTable[Expense Quarter] ="Jan-Feb-Mar"))+
((DetailedExpenseTable[Expense Year
(YYYY)]="20"&amp;LEFT(RIGHT(G$19,5),2))*
((DetailedExpenseTable[Expense Quarter] ="Apr-May-Jun")+(DetailedExpenseTable[Expense Quarter] ="Jul-Aug-Sep")+(DetailedExpenseTable[Expense Quarter] ="Oct-Nov-Dec")))
)
)),"-")</f>
        <v>-</v>
      </c>
      <c r="H29" s="595" t="str" cm="1">
        <f t="array" ref="H29">IFERROR(
SUM(_xlfn._xlws.FILTER(DetailedExpenseTable[Cost],
(DetailedExpenseTable[Budget Item]=$B29)*
(DetailedExpenseTable[Eligible Expense (TRUE/FALSE)]=FALSE)*
(
((DetailedExpenseTable[Expense Year
(YYYY)]="20"&amp;RIGHT(H$19,2))*(DetailedExpenseTable[Expense Quarter] ="Jan-Feb-Mar"))+
((DetailedExpenseTable[Expense Year
(YYYY)]="20"&amp;LEFT(RIGHT(H$19,5),2))*
((DetailedExpenseTable[Expense Quarter] ="Apr-May-Jun")+(DetailedExpenseTable[Expense Quarter] ="Jul-Aug-Sep")+(DetailedExpenseTable[Expense Quarter] ="Oct-Nov-Dec")))
)
)),"-")</f>
        <v>-</v>
      </c>
      <c r="I29" s="615" cm="1">
        <f t="array" ref="I29">IFERROR(
SUM(_xlfn._xlws.FILTER(DetailedExpenseTable[Cost],
(DetailedExpenseTable[Budget Item]=$B29)*
((DetailedExpenseTable[Expense Location]&lt;&gt;"International")*(DetailedExpenseTable[Expense Location]&lt;&gt;"Canada (outside B.C.)"))*
(
((DetailedExpenseTable[Expense Year
(YYYY)]="20"&amp;RIGHT(G$19,2))*(DetailedExpenseTable[Expense Quarter] ="Jan-Feb-Mar"))+
((DetailedExpenseTable[Expense Year
(YYYY)]="20"&amp;LEFT(RIGHT(G$19,5),2))*
((DetailedExpenseTable[Expense Quarter] ="Apr-May-Jun")+(DetailedExpenseTable[Expense Quarter] ="Jul-Aug-Sep")+(DetailedExpenseTable[Expense Quarter] ="Oct-Nov-Dec")))
)
))/SUM(G29:H29),0)</f>
        <v>0</v>
      </c>
      <c r="J29" s="594" cm="1">
        <f t="array" ref="J29">IFERROR(
SUM(_xlfn._xlws.FILTER(DetailedExpenseTable[Cost],
(DetailedExpenseTable[Budget Item]=$B29)*
(DetailedExpenseTable[Expense Location]&lt;&gt;"International")*
(
((DetailedExpenseTable[Expense Year
(YYYY)]="20"&amp;RIGHT(G$19,2))*(DetailedExpenseTable[Expense Quarter] ="Jan-Feb-Mar"))+
((DetailedExpenseTable[Expense Year
(YYYY)]="20"&amp;LEFT(RIGHT(G$19,5),2))*
((DetailedExpenseTable[Expense Quarter] ="Apr-May-Jun")+(DetailedExpenseTable[Expense Quarter] ="Jul-Aug-Sep")+(DetailedExpenseTable[Expense Quarter] ="Oct-Nov-Dec")))
)
))/SUM(G29:H29),0)</f>
        <v>0</v>
      </c>
      <c r="K29" s="602" t="str" cm="1">
        <f t="array" ref="K29">IFERROR(
SUM(_xlfn._xlws.FILTER(DetailedExpenseTable[Cost],
(DetailedExpenseTable[Budget Item]=$B29)*
(DetailedExpenseTable[Eligible Expense (TRUE/FALSE)]=TRUE)*
(
((DetailedExpenseTable[Expense Year
(YYYY)]="20"&amp;RIGHT(K$19,2))*(DetailedExpenseTable[Expense Quarter] ="Jan-Feb-Mar"))+
((DetailedExpenseTable[Expense Year
(YYYY)]="20"&amp;LEFT(RIGHT(K$19,5),2))*
((DetailedExpenseTable[Expense Quarter] ="Apr-May-Jun")+(DetailedExpenseTable[Expense Quarter] ="Jul-Aug-Sep")+(DetailedExpenseTable[Expense Quarter] ="Oct-Nov-Dec")))
)
)),"-")</f>
        <v>-</v>
      </c>
      <c r="L29" s="612" t="str" cm="1">
        <f t="array" ref="L29">IFERROR(
SUM(_xlfn._xlws.FILTER(DetailedExpenseTable[Cost],
(DetailedExpenseTable[Budget Item]=$B29)*
(DetailedExpenseTable[Eligible Expense (TRUE/FALSE)]=FALSE)*
(
((DetailedExpenseTable[Expense Year
(YYYY)]="20"&amp;RIGHT(L$19,2))*(DetailedExpenseTable[Expense Quarter] ="Jan-Feb-Mar"))+
((DetailedExpenseTable[Expense Year
(YYYY)]="20"&amp;LEFT(RIGHT(L$19,5),2))*
((DetailedExpenseTable[Expense Quarter] ="Apr-May-Jun")+(DetailedExpenseTable[Expense Quarter] ="Jul-Aug-Sep")+(DetailedExpenseTable[Expense Quarter] ="Oct-Nov-Dec")))
)
)),"-")</f>
        <v>-</v>
      </c>
      <c r="M29" s="615" cm="1">
        <f t="array" ref="M29">IFERROR(
SUM(_xlfn._xlws.FILTER(DetailedExpenseTable[Cost],
(DetailedExpenseTable[Budget Item]=$B29)*
((DetailedExpenseTable[Expense Location]&lt;&gt;"International")*(DetailedExpenseTable[Expense Location]&lt;&gt;"Canada (outside B.C.)"))*
(
((DetailedExpenseTable[Expense Year
(YYYY)]="20"&amp;RIGHT(K$19,2))*(DetailedExpenseTable[Expense Quarter] ="Jan-Feb-Mar"))+
((DetailedExpenseTable[Expense Year
(YYYY)]="20"&amp;LEFT(RIGHT(K$19,5),2))*
((DetailedExpenseTable[Expense Quarter] ="Apr-May-Jun")+(DetailedExpenseTable[Expense Quarter] ="Jul-Aug-Sep")+(DetailedExpenseTable[Expense Quarter] ="Oct-Nov-Dec")))
)
))/SUM(K29:L29),0)</f>
        <v>0</v>
      </c>
      <c r="N29" s="593" cm="1">
        <f t="array" ref="N29">IFERROR(
SUM(_xlfn._xlws.FILTER(DetailedExpenseTable[Cost],
(DetailedExpenseTable[Budget Item]=$B29)*
(DetailedExpenseTable[Expense Location]&lt;&gt;"International")*
(
((DetailedExpenseTable[Expense Year
(YYYY)]="20"&amp;RIGHT(K$19,2))*(DetailedExpenseTable[Expense Quarter] ="Jan-Feb-Mar"))+
((DetailedExpenseTable[Expense Year
(YYYY)]="20"&amp;LEFT(RIGHT(K$19,5),2))*
((DetailedExpenseTable[Expense Quarter] ="Apr-May-Jun")+(DetailedExpenseTable[Expense Quarter] ="Jul-Aug-Sep")+(DetailedExpenseTable[Expense Quarter] ="Oct-Nov-Dec")))
)
))/SUM(K29:L29),0)</f>
        <v>0</v>
      </c>
      <c r="O29" s="600" t="str" cm="1">
        <f t="array" ref="O29">IFERROR(
SUM(_xlfn._xlws.FILTER(DetailedExpenseTable[Cost],
(DetailedExpenseTable[Budget Item]=$B29)*
(DetailedExpenseTable[Eligible Expense (TRUE/FALSE)]=TRUE)*
(
((DetailedExpenseTable[Expense Year
(YYYY)]="20"&amp;RIGHT(O$19,2))*(DetailedExpenseTable[Expense Quarter] ="Jan-Feb-Mar"))+
((DetailedExpenseTable[Expense Year
(YYYY)]="20"&amp;LEFT(RIGHT(O$19,5),2))*
((DetailedExpenseTable[Expense Quarter] ="Apr-May-Jun")+(DetailedExpenseTable[Expense Quarter] ="Jul-Aug-Sep")+(DetailedExpenseTable[Expense Quarter] ="Oct-Nov-Dec")))
)
)),"-")</f>
        <v>-</v>
      </c>
      <c r="P29" s="612" t="str" cm="1">
        <f t="array" ref="P29">IFERROR(
SUM(_xlfn._xlws.FILTER(DetailedExpenseTable[Cost],
(DetailedExpenseTable[Budget Item]=$B29)*
(DetailedExpenseTable[Eligible Expense (TRUE/FALSE)]=FALSE)*
(
((DetailedExpenseTable[Expense Year
(YYYY)]="20"&amp;RIGHT(P$19,2))*(DetailedExpenseTable[Expense Quarter] ="Jan-Feb-Mar"))+
((DetailedExpenseTable[Expense Year
(YYYY)]="20"&amp;LEFT(RIGHT(P$19,5),2))*
((DetailedExpenseTable[Expense Quarter] ="Apr-May-Jun")+(DetailedExpenseTable[Expense Quarter] ="Jul-Aug-Sep")+(DetailedExpenseTable[Expense Quarter] ="Oct-Nov-Dec")))
)
)),"-")</f>
        <v>-</v>
      </c>
      <c r="Q29" s="615" cm="1">
        <f t="array" ref="Q29">IFERROR(
SUM(_xlfn._xlws.FILTER(DetailedExpenseTable[Cost],
(DetailedExpenseTable[Budget Item]=$B29)*
((DetailedExpenseTable[Expense Location]&lt;&gt;"International")*(DetailedExpenseTable[Expense Location]&lt;&gt;"Canada (outside B.C.)"))*
(
((DetailedExpenseTable[Expense Year
(YYYY)]="20"&amp;RIGHT(O$19,2))*(DetailedExpenseTable[Expense Quarter] ="Jan-Feb-Mar"))+
((DetailedExpenseTable[Expense Year
(YYYY)]="20"&amp;LEFT(RIGHT(O$19,5),2))*
((DetailedExpenseTable[Expense Quarter] ="Apr-May-Jun")+(DetailedExpenseTable[Expense Quarter] ="Jul-Aug-Sep")+(DetailedExpenseTable[Expense Quarter] ="Oct-Nov-Dec")))
)
))/SUM(O29:P29),0)</f>
        <v>0</v>
      </c>
      <c r="R29" s="593" cm="1">
        <f t="array" ref="R29">IFERROR(
SUM(_xlfn._xlws.FILTER(DetailedExpenseTable[Cost],
(DetailedExpenseTable[Budget Item]=$B29)*
(DetailedExpenseTable[Expense Location]&lt;&gt;"International")*
(
((DetailedExpenseTable[Expense Year
(YYYY)]="20"&amp;RIGHT(O$19,2))*(DetailedExpenseTable[Expense Quarter] ="Jan-Feb-Mar"))+
((DetailedExpenseTable[Expense Year
(YYYY)]="20"&amp;LEFT(RIGHT(O$19,5),2))*
((DetailedExpenseTable[Expense Quarter] ="Apr-May-Jun")+(DetailedExpenseTable[Expense Quarter] ="Jul-Aug-Sep")+(DetailedExpenseTable[Expense Quarter] ="Oct-Nov-Dec")))
)
))/SUM(O29:P29),0)</f>
        <v>0</v>
      </c>
      <c r="S29" s="600" t="str" cm="1">
        <f t="array" ref="S29">IFERROR(
SUM(_xlfn._xlws.FILTER(DetailedExpenseTable[Cost],
(DetailedExpenseTable[Budget Item]=$B29)*
(DetailedExpenseTable[Eligible Expense (TRUE/FALSE)]=TRUE)*
(
((DetailedExpenseTable[Expense Year
(YYYY)]="20"&amp;RIGHT(S$19,2))*(DetailedExpenseTable[Expense Quarter] ="Jan-Feb-Mar"))+
((DetailedExpenseTable[Expense Year
(YYYY)]="20"&amp;LEFT(RIGHT(S$19,5),2))*
((DetailedExpenseTable[Expense Quarter] ="Apr-May-Jun")+(DetailedExpenseTable[Expense Quarter] ="Jul-Aug-Sep")+(DetailedExpenseTable[Expense Quarter] ="Oct-Nov-Dec")))
)
)),"-")</f>
        <v>-</v>
      </c>
      <c r="T29" s="612" t="str" cm="1">
        <f t="array" ref="T29">IFERROR(
SUM(_xlfn._xlws.FILTER(DetailedExpenseTable[Cost],
(DetailedExpenseTable[Budget Item]=$B29)*
(DetailedExpenseTable[Eligible Expense (TRUE/FALSE)]=FALSE)*
(
((DetailedExpenseTable[Expense Year
(YYYY)]="20"&amp;RIGHT(T$19,2))*(DetailedExpenseTable[Expense Quarter] ="Jan-Feb-Mar"))+
((DetailedExpenseTable[Expense Year
(YYYY)]="20"&amp;LEFT(RIGHT(T$19,5),2))*
((DetailedExpenseTable[Expense Quarter] ="Apr-May-Jun")+(DetailedExpenseTable[Expense Quarter] ="Jul-Aug-Sep")+(DetailedExpenseTable[Expense Quarter] ="Oct-Nov-Dec")))
)
)),"-")</f>
        <v>-</v>
      </c>
      <c r="U29" s="615" cm="1">
        <f t="array" ref="U29">IFERROR(
SUM(_xlfn._xlws.FILTER(DetailedExpenseTable[Cost],
(DetailedExpenseTable[Budget Item]=$B29)*
((DetailedExpenseTable[Expense Location]&lt;&gt;"International")*(DetailedExpenseTable[Expense Location]&lt;&gt;"Canada (outside B.C.)"))*
(
((DetailedExpenseTable[Expense Year
(YYYY)]="20"&amp;RIGHT(S$19,2))*(DetailedExpenseTable[Expense Quarter] ="Jan-Feb-Mar"))+
((DetailedExpenseTable[Expense Year
(YYYY)]="20"&amp;LEFT(RIGHT(S$19,5),2))*
((DetailedExpenseTable[Expense Quarter] ="Apr-May-Jun")+(DetailedExpenseTable[Expense Quarter] ="Jul-Aug-Sep")+(DetailedExpenseTable[Expense Quarter] ="Oct-Nov-Dec")))
)
))/SUM(S29:T29),0)</f>
        <v>0</v>
      </c>
      <c r="V29" s="593" cm="1">
        <f t="array" ref="V29">IFERROR(
SUM(_xlfn._xlws.FILTER(DetailedExpenseTable[Cost],
(DetailedExpenseTable[Budget Item]=$B29)*
(DetailedExpenseTable[Expense Location]&lt;&gt;"International")*
(
((DetailedExpenseTable[Expense Year
(YYYY)]="20"&amp;RIGHT(S$19,2))*(DetailedExpenseTable[Expense Quarter] ="Jan-Feb-Mar"))+
((DetailedExpenseTable[Expense Year
(YYYY)]="20"&amp;LEFT(RIGHT(S$19,5),2))*
((DetailedExpenseTable[Expense Quarter] ="Apr-May-Jun")+(DetailedExpenseTable[Expense Quarter] ="Jul-Aug-Sep")+(DetailedExpenseTable[Expense Quarter] ="Oct-Nov-Dec")))
)
))/SUM(S29:T29),0)</f>
        <v>0</v>
      </c>
      <c r="W29" s="600" t="str" cm="1">
        <f t="array" ref="W29">IFERROR(
SUM(_xlfn._xlws.FILTER(DetailedExpenseTable[Cost],
(DetailedExpenseTable[Budget Item]=$B29)*
(DetailedExpenseTable[Eligible Expense (TRUE/FALSE)]=TRUE)*
(
((DetailedExpenseTable[Expense Year
(YYYY)]="20"&amp;RIGHT(W$19,2))*(DetailedExpenseTable[Expense Quarter] ="Jan-Feb-Mar"))+
((DetailedExpenseTable[Expense Year
(YYYY)]="20"&amp;LEFT(RIGHT(W$19,5),2))*
((DetailedExpenseTable[Expense Quarter] ="Apr-May-Jun")+(DetailedExpenseTable[Expense Quarter] ="Jul-Aug-Sep")+(DetailedExpenseTable[Expense Quarter] ="Oct-Nov-Dec")))
)
)),"-")</f>
        <v>-</v>
      </c>
      <c r="X29" s="612" t="str" cm="1">
        <f t="array" ref="X29">IFERROR(
SUM(_xlfn._xlws.FILTER(DetailedExpenseTable[Cost],
(DetailedExpenseTable[Budget Item]=$B29)*
(DetailedExpenseTable[Eligible Expense (TRUE/FALSE)]=FALSE)*
(
((DetailedExpenseTable[Expense Year
(YYYY)]="20"&amp;RIGHT(X$19,2))*(DetailedExpenseTable[Expense Quarter] ="Jan-Feb-Mar"))+
((DetailedExpenseTable[Expense Year
(YYYY)]="20"&amp;LEFT(RIGHT(X$19,5),2))*
((DetailedExpenseTable[Expense Quarter] ="Apr-May-Jun")+(DetailedExpenseTable[Expense Quarter] ="Jul-Aug-Sep")+(DetailedExpenseTable[Expense Quarter] ="Oct-Nov-Dec")))
)
)),"-")</f>
        <v>-</v>
      </c>
      <c r="Y29" s="615" cm="1">
        <f t="array" ref="Y29">IFERROR(
SUM(_xlfn._xlws.FILTER(DetailedExpenseTable[Cost],
(DetailedExpenseTable[Budget Item]=$B29)*
((DetailedExpenseTable[Expense Location]&lt;&gt;"International")*(DetailedExpenseTable[Expense Location]&lt;&gt;"Canada (outside B.C.)"))*
(
((DetailedExpenseTable[Expense Year
(YYYY)]="20"&amp;RIGHT(W$19,2))*(DetailedExpenseTable[Expense Quarter] ="Jan-Feb-Mar"))+
((DetailedExpenseTable[Expense Year
(YYYY)]="20"&amp;LEFT(RIGHT(W$19,5),2))*
((DetailedExpenseTable[Expense Quarter] ="Apr-May-Jun")+(DetailedExpenseTable[Expense Quarter] ="Jul-Aug-Sep")+(DetailedExpenseTable[Expense Quarter] ="Oct-Nov-Dec")))
)
))/SUM(W29:X29),0)</f>
        <v>0</v>
      </c>
      <c r="Z29" s="593" cm="1">
        <f t="array" ref="Z29">IFERROR(
SUM(_xlfn._xlws.FILTER(DetailedExpenseTable[Cost],
(DetailedExpenseTable[Budget Item]=$B29)*
(DetailedExpenseTable[Expense Location]&lt;&gt;"International")*
(
((DetailedExpenseTable[Expense Year
(YYYY)]="20"&amp;RIGHT(W$19,2))*(DetailedExpenseTable[Expense Quarter] ="Jan-Feb-Mar"))+
((DetailedExpenseTable[Expense Year
(YYYY)]="20"&amp;LEFT(RIGHT(W$19,5),2))*
((DetailedExpenseTable[Expense Quarter] ="Apr-May-Jun")+(DetailedExpenseTable[Expense Quarter] ="Jul-Aug-Sep")+(DetailedExpenseTable[Expense Quarter] ="Oct-Nov-Dec")))
)
))/SUM(W29:X29),0)</f>
        <v>0</v>
      </c>
    </row>
    <row r="30" spans="2:26" ht="13.8" x14ac:dyDescent="0.3">
      <c r="B30" s="592" t="s">
        <v>38</v>
      </c>
      <c r="C30" s="591" t="str" cm="1">
        <f t="array" ref="C30">IF(SUM($M62:$V62)&gt;0,INDEX($M$52:$V$52,,MATCH(MAX($M62:$V62),$M62:$V62,0)),"")</f>
        <v/>
      </c>
      <c r="D30" s="598">
        <f t="shared" si="0"/>
        <v>0</v>
      </c>
      <c r="E30" s="597">
        <f t="shared" si="0"/>
        <v>0</v>
      </c>
      <c r="F30" s="596"/>
      <c r="G30" s="605" t="str" cm="1">
        <f t="array" ref="G30">IFERROR(
SUM(_xlfn._xlws.FILTER(DetailedExpenseTable[Cost],
(DetailedExpenseTable[Budget Item]=$B30)*
(DetailedExpenseTable[Eligible Expense (TRUE/FALSE)]=TRUE)*
(
((DetailedExpenseTable[Expense Year
(YYYY)]="20"&amp;RIGHT(G$19,2))*(DetailedExpenseTable[Expense Quarter] ="Jan-Feb-Mar"))+
((DetailedExpenseTable[Expense Year
(YYYY)]="20"&amp;LEFT(RIGHT(G$19,5),2))*
((DetailedExpenseTable[Expense Quarter] ="Apr-May-Jun")+(DetailedExpenseTable[Expense Quarter] ="Jul-Aug-Sep")+(DetailedExpenseTable[Expense Quarter] ="Oct-Nov-Dec")))
)
)),"-")</f>
        <v>-</v>
      </c>
      <c r="H30" s="595" t="str" cm="1">
        <f t="array" ref="H30">IFERROR(
SUM(_xlfn._xlws.FILTER(DetailedExpenseTable[Cost],
(DetailedExpenseTable[Budget Item]=$B30)*
(DetailedExpenseTable[Eligible Expense (TRUE/FALSE)]=FALSE)*
(
((DetailedExpenseTable[Expense Year
(YYYY)]="20"&amp;RIGHT(H$19,2))*(DetailedExpenseTable[Expense Quarter] ="Jan-Feb-Mar"))+
((DetailedExpenseTable[Expense Year
(YYYY)]="20"&amp;LEFT(RIGHT(H$19,5),2))*
((DetailedExpenseTable[Expense Quarter] ="Apr-May-Jun")+(DetailedExpenseTable[Expense Quarter] ="Jul-Aug-Sep")+(DetailedExpenseTable[Expense Quarter] ="Oct-Nov-Dec")))
)
)),"-")</f>
        <v>-</v>
      </c>
      <c r="I30" s="615" cm="1">
        <f t="array" ref="I30">IFERROR(
SUM(_xlfn._xlws.FILTER(DetailedExpenseTable[Cost],
(DetailedExpenseTable[Budget Item]=$B30)*
((DetailedExpenseTable[Expense Location]&lt;&gt;"International")*(DetailedExpenseTable[Expense Location]&lt;&gt;"Canada (outside B.C.)"))*
(
((DetailedExpenseTable[Expense Year
(YYYY)]="20"&amp;RIGHT(G$19,2))*(DetailedExpenseTable[Expense Quarter] ="Jan-Feb-Mar"))+
((DetailedExpenseTable[Expense Year
(YYYY)]="20"&amp;LEFT(RIGHT(G$19,5),2))*
((DetailedExpenseTable[Expense Quarter] ="Apr-May-Jun")+(DetailedExpenseTable[Expense Quarter] ="Jul-Aug-Sep")+(DetailedExpenseTable[Expense Quarter] ="Oct-Nov-Dec")))
)
))/SUM(G30:H30),0)</f>
        <v>0</v>
      </c>
      <c r="J30" s="594" cm="1">
        <f t="array" ref="J30">IFERROR(
SUM(_xlfn._xlws.FILTER(DetailedExpenseTable[Cost],
(DetailedExpenseTable[Budget Item]=$B30)*
(DetailedExpenseTable[Expense Location]&lt;&gt;"International")*
(
((DetailedExpenseTable[Expense Year
(YYYY)]="20"&amp;RIGHT(G$19,2))*(DetailedExpenseTable[Expense Quarter] ="Jan-Feb-Mar"))+
((DetailedExpenseTable[Expense Year
(YYYY)]="20"&amp;LEFT(RIGHT(G$19,5),2))*
((DetailedExpenseTable[Expense Quarter] ="Apr-May-Jun")+(DetailedExpenseTable[Expense Quarter] ="Jul-Aug-Sep")+(DetailedExpenseTable[Expense Quarter] ="Oct-Nov-Dec")))
)
))/SUM(G30:H30),0)</f>
        <v>0</v>
      </c>
      <c r="K30" s="602" t="str" cm="1">
        <f t="array" ref="K30">IFERROR(
SUM(_xlfn._xlws.FILTER(DetailedExpenseTable[Cost],
(DetailedExpenseTable[Budget Item]=$B30)*
(DetailedExpenseTable[Eligible Expense (TRUE/FALSE)]=TRUE)*
(
((DetailedExpenseTable[Expense Year
(YYYY)]="20"&amp;RIGHT(K$19,2))*(DetailedExpenseTable[Expense Quarter] ="Jan-Feb-Mar"))+
((DetailedExpenseTable[Expense Year
(YYYY)]="20"&amp;LEFT(RIGHT(K$19,5),2))*
((DetailedExpenseTable[Expense Quarter] ="Apr-May-Jun")+(DetailedExpenseTable[Expense Quarter] ="Jul-Aug-Sep")+(DetailedExpenseTable[Expense Quarter] ="Oct-Nov-Dec")))
)
)),"-")</f>
        <v>-</v>
      </c>
      <c r="L30" s="612" t="str" cm="1">
        <f t="array" ref="L30">IFERROR(
SUM(_xlfn._xlws.FILTER(DetailedExpenseTable[Cost],
(DetailedExpenseTable[Budget Item]=$B30)*
(DetailedExpenseTable[Eligible Expense (TRUE/FALSE)]=FALSE)*
(
((DetailedExpenseTable[Expense Year
(YYYY)]="20"&amp;RIGHT(L$19,2))*(DetailedExpenseTable[Expense Quarter] ="Jan-Feb-Mar"))+
((DetailedExpenseTable[Expense Year
(YYYY)]="20"&amp;LEFT(RIGHT(L$19,5),2))*
((DetailedExpenseTable[Expense Quarter] ="Apr-May-Jun")+(DetailedExpenseTable[Expense Quarter] ="Jul-Aug-Sep")+(DetailedExpenseTable[Expense Quarter] ="Oct-Nov-Dec")))
)
)),"-")</f>
        <v>-</v>
      </c>
      <c r="M30" s="615" cm="1">
        <f t="array" ref="M30">IFERROR(
SUM(_xlfn._xlws.FILTER(DetailedExpenseTable[Cost],
(DetailedExpenseTable[Budget Item]=$B30)*
((DetailedExpenseTable[Expense Location]&lt;&gt;"International")*(DetailedExpenseTable[Expense Location]&lt;&gt;"Canada (outside B.C.)"))*
(
((DetailedExpenseTable[Expense Year
(YYYY)]="20"&amp;RIGHT(K$19,2))*(DetailedExpenseTable[Expense Quarter] ="Jan-Feb-Mar"))+
((DetailedExpenseTable[Expense Year
(YYYY)]="20"&amp;LEFT(RIGHT(K$19,5),2))*
((DetailedExpenseTable[Expense Quarter] ="Apr-May-Jun")+(DetailedExpenseTable[Expense Quarter] ="Jul-Aug-Sep")+(DetailedExpenseTable[Expense Quarter] ="Oct-Nov-Dec")))
)
))/SUM(K30:L30),0)</f>
        <v>0</v>
      </c>
      <c r="N30" s="593" cm="1">
        <f t="array" ref="N30">IFERROR(
SUM(_xlfn._xlws.FILTER(DetailedExpenseTable[Cost],
(DetailedExpenseTable[Budget Item]=$B30)*
(DetailedExpenseTable[Expense Location]&lt;&gt;"International")*
(
((DetailedExpenseTable[Expense Year
(YYYY)]="20"&amp;RIGHT(K$19,2))*(DetailedExpenseTable[Expense Quarter] ="Jan-Feb-Mar"))+
((DetailedExpenseTable[Expense Year
(YYYY)]="20"&amp;LEFT(RIGHT(K$19,5),2))*
((DetailedExpenseTable[Expense Quarter] ="Apr-May-Jun")+(DetailedExpenseTable[Expense Quarter] ="Jul-Aug-Sep")+(DetailedExpenseTable[Expense Quarter] ="Oct-Nov-Dec")))
)
))/SUM(K30:L30),0)</f>
        <v>0</v>
      </c>
      <c r="O30" s="600" t="str" cm="1">
        <f t="array" ref="O30">IFERROR(
SUM(_xlfn._xlws.FILTER(DetailedExpenseTable[Cost],
(DetailedExpenseTable[Budget Item]=$B30)*
(DetailedExpenseTable[Eligible Expense (TRUE/FALSE)]=TRUE)*
(
((DetailedExpenseTable[Expense Year
(YYYY)]="20"&amp;RIGHT(O$19,2))*(DetailedExpenseTable[Expense Quarter] ="Jan-Feb-Mar"))+
((DetailedExpenseTable[Expense Year
(YYYY)]="20"&amp;LEFT(RIGHT(O$19,5),2))*
((DetailedExpenseTable[Expense Quarter] ="Apr-May-Jun")+(DetailedExpenseTable[Expense Quarter] ="Jul-Aug-Sep")+(DetailedExpenseTable[Expense Quarter] ="Oct-Nov-Dec")))
)
)),"-")</f>
        <v>-</v>
      </c>
      <c r="P30" s="612" t="str" cm="1">
        <f t="array" ref="P30">IFERROR(
SUM(_xlfn._xlws.FILTER(DetailedExpenseTable[Cost],
(DetailedExpenseTable[Budget Item]=$B30)*
(DetailedExpenseTable[Eligible Expense (TRUE/FALSE)]=FALSE)*
(
((DetailedExpenseTable[Expense Year
(YYYY)]="20"&amp;RIGHT(P$19,2))*(DetailedExpenseTable[Expense Quarter] ="Jan-Feb-Mar"))+
((DetailedExpenseTable[Expense Year
(YYYY)]="20"&amp;LEFT(RIGHT(P$19,5),2))*
((DetailedExpenseTable[Expense Quarter] ="Apr-May-Jun")+(DetailedExpenseTable[Expense Quarter] ="Jul-Aug-Sep")+(DetailedExpenseTable[Expense Quarter] ="Oct-Nov-Dec")))
)
)),"-")</f>
        <v>-</v>
      </c>
      <c r="Q30" s="615" cm="1">
        <f t="array" ref="Q30">IFERROR(
SUM(_xlfn._xlws.FILTER(DetailedExpenseTable[Cost],
(DetailedExpenseTable[Budget Item]=$B30)*
((DetailedExpenseTable[Expense Location]&lt;&gt;"International")*(DetailedExpenseTable[Expense Location]&lt;&gt;"Canada (outside B.C.)"))*
(
((DetailedExpenseTable[Expense Year
(YYYY)]="20"&amp;RIGHT(O$19,2))*(DetailedExpenseTable[Expense Quarter] ="Jan-Feb-Mar"))+
((DetailedExpenseTable[Expense Year
(YYYY)]="20"&amp;LEFT(RIGHT(O$19,5),2))*
((DetailedExpenseTable[Expense Quarter] ="Apr-May-Jun")+(DetailedExpenseTable[Expense Quarter] ="Jul-Aug-Sep")+(DetailedExpenseTable[Expense Quarter] ="Oct-Nov-Dec")))
)
))/SUM(O30:P30),0)</f>
        <v>0</v>
      </c>
      <c r="R30" s="593" cm="1">
        <f t="array" ref="R30">IFERROR(
SUM(_xlfn._xlws.FILTER(DetailedExpenseTable[Cost],
(DetailedExpenseTable[Budget Item]=$B30)*
(DetailedExpenseTable[Expense Location]&lt;&gt;"International")*
(
((DetailedExpenseTable[Expense Year
(YYYY)]="20"&amp;RIGHT(O$19,2))*(DetailedExpenseTable[Expense Quarter] ="Jan-Feb-Mar"))+
((DetailedExpenseTable[Expense Year
(YYYY)]="20"&amp;LEFT(RIGHT(O$19,5),2))*
((DetailedExpenseTable[Expense Quarter] ="Apr-May-Jun")+(DetailedExpenseTable[Expense Quarter] ="Jul-Aug-Sep")+(DetailedExpenseTable[Expense Quarter] ="Oct-Nov-Dec")))
)
))/SUM(O30:P30),0)</f>
        <v>0</v>
      </c>
      <c r="S30" s="600" t="str" cm="1">
        <f t="array" ref="S30">IFERROR(
SUM(_xlfn._xlws.FILTER(DetailedExpenseTable[Cost],
(DetailedExpenseTable[Budget Item]=$B30)*
(DetailedExpenseTable[Eligible Expense (TRUE/FALSE)]=TRUE)*
(
((DetailedExpenseTable[Expense Year
(YYYY)]="20"&amp;RIGHT(S$19,2))*(DetailedExpenseTable[Expense Quarter] ="Jan-Feb-Mar"))+
((DetailedExpenseTable[Expense Year
(YYYY)]="20"&amp;LEFT(RIGHT(S$19,5),2))*
((DetailedExpenseTable[Expense Quarter] ="Apr-May-Jun")+(DetailedExpenseTable[Expense Quarter] ="Jul-Aug-Sep")+(DetailedExpenseTable[Expense Quarter] ="Oct-Nov-Dec")))
)
)),"-")</f>
        <v>-</v>
      </c>
      <c r="T30" s="612" t="str" cm="1">
        <f t="array" ref="T30">IFERROR(
SUM(_xlfn._xlws.FILTER(DetailedExpenseTable[Cost],
(DetailedExpenseTable[Budget Item]=$B30)*
(DetailedExpenseTable[Eligible Expense (TRUE/FALSE)]=FALSE)*
(
((DetailedExpenseTable[Expense Year
(YYYY)]="20"&amp;RIGHT(T$19,2))*(DetailedExpenseTable[Expense Quarter] ="Jan-Feb-Mar"))+
((DetailedExpenseTable[Expense Year
(YYYY)]="20"&amp;LEFT(RIGHT(T$19,5),2))*
((DetailedExpenseTable[Expense Quarter] ="Apr-May-Jun")+(DetailedExpenseTable[Expense Quarter] ="Jul-Aug-Sep")+(DetailedExpenseTable[Expense Quarter] ="Oct-Nov-Dec")))
)
)),"-")</f>
        <v>-</v>
      </c>
      <c r="U30" s="615" cm="1">
        <f t="array" ref="U30">IFERROR(
SUM(_xlfn._xlws.FILTER(DetailedExpenseTable[Cost],
(DetailedExpenseTable[Budget Item]=$B30)*
((DetailedExpenseTable[Expense Location]&lt;&gt;"International")*(DetailedExpenseTable[Expense Location]&lt;&gt;"Canada (outside B.C.)"))*
(
((DetailedExpenseTable[Expense Year
(YYYY)]="20"&amp;RIGHT(S$19,2))*(DetailedExpenseTable[Expense Quarter] ="Jan-Feb-Mar"))+
((DetailedExpenseTable[Expense Year
(YYYY)]="20"&amp;LEFT(RIGHT(S$19,5),2))*
((DetailedExpenseTable[Expense Quarter] ="Apr-May-Jun")+(DetailedExpenseTable[Expense Quarter] ="Jul-Aug-Sep")+(DetailedExpenseTable[Expense Quarter] ="Oct-Nov-Dec")))
)
))/SUM(S30:T30),0)</f>
        <v>0</v>
      </c>
      <c r="V30" s="593" cm="1">
        <f t="array" ref="V30">IFERROR(
SUM(_xlfn._xlws.FILTER(DetailedExpenseTable[Cost],
(DetailedExpenseTable[Budget Item]=$B30)*
(DetailedExpenseTable[Expense Location]&lt;&gt;"International")*
(
((DetailedExpenseTable[Expense Year
(YYYY)]="20"&amp;RIGHT(S$19,2))*(DetailedExpenseTable[Expense Quarter] ="Jan-Feb-Mar"))+
((DetailedExpenseTable[Expense Year
(YYYY)]="20"&amp;LEFT(RIGHT(S$19,5),2))*
((DetailedExpenseTable[Expense Quarter] ="Apr-May-Jun")+(DetailedExpenseTable[Expense Quarter] ="Jul-Aug-Sep")+(DetailedExpenseTable[Expense Quarter] ="Oct-Nov-Dec")))
)
))/SUM(S30:T30),0)</f>
        <v>0</v>
      </c>
      <c r="W30" s="600" t="str" cm="1">
        <f t="array" ref="W30">IFERROR(
SUM(_xlfn._xlws.FILTER(DetailedExpenseTable[Cost],
(DetailedExpenseTable[Budget Item]=$B30)*
(DetailedExpenseTable[Eligible Expense (TRUE/FALSE)]=TRUE)*
(
((DetailedExpenseTable[Expense Year
(YYYY)]="20"&amp;RIGHT(W$19,2))*(DetailedExpenseTable[Expense Quarter] ="Jan-Feb-Mar"))+
((DetailedExpenseTable[Expense Year
(YYYY)]="20"&amp;LEFT(RIGHT(W$19,5),2))*
((DetailedExpenseTable[Expense Quarter] ="Apr-May-Jun")+(DetailedExpenseTable[Expense Quarter] ="Jul-Aug-Sep")+(DetailedExpenseTable[Expense Quarter] ="Oct-Nov-Dec")))
)
)),"-")</f>
        <v>-</v>
      </c>
      <c r="X30" s="612" t="str" cm="1">
        <f t="array" ref="X30">IFERROR(
SUM(_xlfn._xlws.FILTER(DetailedExpenseTable[Cost],
(DetailedExpenseTable[Budget Item]=$B30)*
(DetailedExpenseTable[Eligible Expense (TRUE/FALSE)]=FALSE)*
(
((DetailedExpenseTable[Expense Year
(YYYY)]="20"&amp;RIGHT(X$19,2))*(DetailedExpenseTable[Expense Quarter] ="Jan-Feb-Mar"))+
((DetailedExpenseTable[Expense Year
(YYYY)]="20"&amp;LEFT(RIGHT(X$19,5),2))*
((DetailedExpenseTable[Expense Quarter] ="Apr-May-Jun")+(DetailedExpenseTable[Expense Quarter] ="Jul-Aug-Sep")+(DetailedExpenseTable[Expense Quarter] ="Oct-Nov-Dec")))
)
)),"-")</f>
        <v>-</v>
      </c>
      <c r="Y30" s="615" cm="1">
        <f t="array" ref="Y30">IFERROR(
SUM(_xlfn._xlws.FILTER(DetailedExpenseTable[Cost],
(DetailedExpenseTable[Budget Item]=$B30)*
((DetailedExpenseTable[Expense Location]&lt;&gt;"International")*(DetailedExpenseTable[Expense Location]&lt;&gt;"Canada (outside B.C.)"))*
(
((DetailedExpenseTable[Expense Year
(YYYY)]="20"&amp;RIGHT(W$19,2))*(DetailedExpenseTable[Expense Quarter] ="Jan-Feb-Mar"))+
((DetailedExpenseTable[Expense Year
(YYYY)]="20"&amp;LEFT(RIGHT(W$19,5),2))*
((DetailedExpenseTable[Expense Quarter] ="Apr-May-Jun")+(DetailedExpenseTable[Expense Quarter] ="Jul-Aug-Sep")+(DetailedExpenseTable[Expense Quarter] ="Oct-Nov-Dec")))
)
))/SUM(W30:X30),0)</f>
        <v>0</v>
      </c>
      <c r="Z30" s="593" cm="1">
        <f t="array" ref="Z30">IFERROR(
SUM(_xlfn._xlws.FILTER(DetailedExpenseTable[Cost],
(DetailedExpenseTable[Budget Item]=$B30)*
(DetailedExpenseTable[Expense Location]&lt;&gt;"International")*
(
((DetailedExpenseTable[Expense Year
(YYYY)]="20"&amp;RIGHT(W$19,2))*(DetailedExpenseTable[Expense Quarter] ="Jan-Feb-Mar"))+
((DetailedExpenseTable[Expense Year
(YYYY)]="20"&amp;LEFT(RIGHT(W$19,5),2))*
((DetailedExpenseTable[Expense Quarter] ="Apr-May-Jun")+(DetailedExpenseTable[Expense Quarter] ="Jul-Aug-Sep")+(DetailedExpenseTable[Expense Quarter] ="Oct-Nov-Dec")))
)
))/SUM(W30:X30),0)</f>
        <v>0</v>
      </c>
    </row>
    <row r="31" spans="2:26" ht="13.8" x14ac:dyDescent="0.3">
      <c r="B31" s="592" t="s">
        <v>39</v>
      </c>
      <c r="C31" s="591" t="str" cm="1">
        <f t="array" ref="C31">IF(SUM($M63:$V63)&gt;0,INDEX($M$52:$V$52,,MATCH(MAX($M63:$V63),$M63:$V63,0)),"")</f>
        <v/>
      </c>
      <c r="D31" s="598">
        <f t="shared" si="0"/>
        <v>0</v>
      </c>
      <c r="E31" s="597">
        <f t="shared" si="0"/>
        <v>0</v>
      </c>
      <c r="F31" s="596"/>
      <c r="G31" s="590" t="str" cm="1">
        <f t="array" ref="G31">IFERROR(
SUM(_xlfn._xlws.FILTER(DetailedExpenseTable[Cost],
(DetailedExpenseTable[Budget Item]=$B31)*
(DetailedExpenseTable[Eligible Expense (TRUE/FALSE)]=TRUE)*
(
((DetailedExpenseTable[Expense Year
(YYYY)]="20"&amp;RIGHT(G$19,2))*(DetailedExpenseTable[Expense Quarter] ="Jan-Feb-Mar"))+
((DetailedExpenseTable[Expense Year
(YYYY)]="20"&amp;LEFT(RIGHT(G$19,5),2))*
((DetailedExpenseTable[Expense Quarter] ="Apr-May-Jun")+(DetailedExpenseTable[Expense Quarter] ="Jul-Aug-Sep")+(DetailedExpenseTable[Expense Quarter] ="Oct-Nov-Dec")))
)
)),"-")</f>
        <v>-</v>
      </c>
      <c r="H31" s="595" t="str" cm="1">
        <f t="array" ref="H31">IFERROR(
SUM(_xlfn._xlws.FILTER(DetailedExpenseTable[Cost],
(DetailedExpenseTable[Budget Item]=$B31)*
(DetailedExpenseTable[Eligible Expense (TRUE/FALSE)]=FALSE)*
(
((DetailedExpenseTable[Expense Year
(YYYY)]="20"&amp;RIGHT(H$19,2))*(DetailedExpenseTable[Expense Quarter] ="Jan-Feb-Mar"))+
((DetailedExpenseTable[Expense Year
(YYYY)]="20"&amp;LEFT(RIGHT(H$19,5),2))*
((DetailedExpenseTable[Expense Quarter] ="Apr-May-Jun")+(DetailedExpenseTable[Expense Quarter] ="Jul-Aug-Sep")+(DetailedExpenseTable[Expense Quarter] ="Oct-Nov-Dec")))
)
)),"-")</f>
        <v>-</v>
      </c>
      <c r="I31" s="615" cm="1">
        <f t="array" ref="I31">IFERROR(
SUM(_xlfn._xlws.FILTER(DetailedExpenseTable[Cost],
(DetailedExpenseTable[Budget Item]=$B31)*
((DetailedExpenseTable[Expense Location]&lt;&gt;"International")*(DetailedExpenseTable[Expense Location]&lt;&gt;"Canada (outside B.C.)"))*
(
((DetailedExpenseTable[Expense Year
(YYYY)]="20"&amp;RIGHT(G$19,2))*(DetailedExpenseTable[Expense Quarter] ="Jan-Feb-Mar"))+
((DetailedExpenseTable[Expense Year
(YYYY)]="20"&amp;LEFT(RIGHT(G$19,5),2))*
((DetailedExpenseTable[Expense Quarter] ="Apr-May-Jun")+(DetailedExpenseTable[Expense Quarter] ="Jul-Aug-Sep")+(DetailedExpenseTable[Expense Quarter] ="Oct-Nov-Dec")))
)
))/SUM(G31:H31),0)</f>
        <v>0</v>
      </c>
      <c r="J31" s="594" cm="1">
        <f t="array" ref="J31">IFERROR(
SUM(_xlfn._xlws.FILTER(DetailedExpenseTable[Cost],
(DetailedExpenseTable[Budget Item]=$B31)*
(DetailedExpenseTable[Expense Location]&lt;&gt;"International")*
(
((DetailedExpenseTable[Expense Year
(YYYY)]="20"&amp;RIGHT(G$19,2))*(DetailedExpenseTable[Expense Quarter] ="Jan-Feb-Mar"))+
((DetailedExpenseTable[Expense Year
(YYYY)]="20"&amp;LEFT(RIGHT(G$19,5),2))*
((DetailedExpenseTable[Expense Quarter] ="Apr-May-Jun")+(DetailedExpenseTable[Expense Quarter] ="Jul-Aug-Sep")+(DetailedExpenseTable[Expense Quarter] ="Oct-Nov-Dec")))
)
))/SUM(G31:H31),0)</f>
        <v>0</v>
      </c>
      <c r="K31" s="589" t="str" cm="1">
        <f t="array" ref="K31">IFERROR(
SUM(_xlfn._xlws.FILTER(DetailedExpenseTable[Cost],
(DetailedExpenseTable[Budget Item]=$B31)*
(DetailedExpenseTable[Eligible Expense (TRUE/FALSE)]=TRUE)*
(
((DetailedExpenseTable[Expense Year
(YYYY)]="20"&amp;RIGHT(K$19,2))*(DetailedExpenseTable[Expense Quarter] ="Jan-Feb-Mar"))+
((DetailedExpenseTable[Expense Year
(YYYY)]="20"&amp;LEFT(RIGHT(K$19,5),2))*
((DetailedExpenseTable[Expense Quarter] ="Apr-May-Jun")+(DetailedExpenseTable[Expense Quarter] ="Jul-Aug-Sep")+(DetailedExpenseTable[Expense Quarter] ="Oct-Nov-Dec")))
)
)),"-")</f>
        <v>-</v>
      </c>
      <c r="L31" s="612" t="str" cm="1">
        <f t="array" ref="L31">IFERROR(
SUM(_xlfn._xlws.FILTER(DetailedExpenseTable[Cost],
(DetailedExpenseTable[Budget Item]=$B31)*
(DetailedExpenseTable[Eligible Expense (TRUE/FALSE)]=FALSE)*
(
((DetailedExpenseTable[Expense Year
(YYYY)]="20"&amp;RIGHT(L$19,2))*(DetailedExpenseTable[Expense Quarter] ="Jan-Feb-Mar"))+
((DetailedExpenseTable[Expense Year
(YYYY)]="20"&amp;LEFT(RIGHT(L$19,5),2))*
((DetailedExpenseTable[Expense Quarter] ="Apr-May-Jun")+(DetailedExpenseTable[Expense Quarter] ="Jul-Aug-Sep")+(DetailedExpenseTable[Expense Quarter] ="Oct-Nov-Dec")))
)
)),"-")</f>
        <v>-</v>
      </c>
      <c r="M31" s="615" cm="1">
        <f t="array" ref="M31">IFERROR(
SUM(_xlfn._xlws.FILTER(DetailedExpenseTable[Cost],
(DetailedExpenseTable[Budget Item]=$B31)*
((DetailedExpenseTable[Expense Location]&lt;&gt;"International")*(DetailedExpenseTable[Expense Location]&lt;&gt;"Canada (outside B.C.)"))*
(
((DetailedExpenseTable[Expense Year
(YYYY)]="20"&amp;RIGHT(K$19,2))*(DetailedExpenseTable[Expense Quarter] ="Jan-Feb-Mar"))+
((DetailedExpenseTable[Expense Year
(YYYY)]="20"&amp;LEFT(RIGHT(K$19,5),2))*
((DetailedExpenseTable[Expense Quarter] ="Apr-May-Jun")+(DetailedExpenseTable[Expense Quarter] ="Jul-Aug-Sep")+(DetailedExpenseTable[Expense Quarter] ="Oct-Nov-Dec")))
)
))/SUM(K31:L31),0)</f>
        <v>0</v>
      </c>
      <c r="N31" s="593" cm="1">
        <f t="array" ref="N31">IFERROR(
SUM(_xlfn._xlws.FILTER(DetailedExpenseTable[Cost],
(DetailedExpenseTable[Budget Item]=$B31)*
(DetailedExpenseTable[Expense Location]&lt;&gt;"International")*
(
((DetailedExpenseTable[Expense Year
(YYYY)]="20"&amp;RIGHT(K$19,2))*(DetailedExpenseTable[Expense Quarter] ="Jan-Feb-Mar"))+
((DetailedExpenseTable[Expense Year
(YYYY)]="20"&amp;LEFT(RIGHT(K$19,5),2))*
((DetailedExpenseTable[Expense Quarter] ="Apr-May-Jun")+(DetailedExpenseTable[Expense Quarter] ="Jul-Aug-Sep")+(DetailedExpenseTable[Expense Quarter] ="Oct-Nov-Dec")))
)
))/SUM(K31:L31),0)</f>
        <v>0</v>
      </c>
      <c r="O31" s="588" t="str" cm="1">
        <f t="array" ref="O31">IFERROR(
SUM(_xlfn._xlws.FILTER(DetailedExpenseTable[Cost],
(DetailedExpenseTable[Budget Item]=$B31)*
(DetailedExpenseTable[Eligible Expense (TRUE/FALSE)]=TRUE)*
(
((DetailedExpenseTable[Expense Year
(YYYY)]="20"&amp;RIGHT(O$19,2))*(DetailedExpenseTable[Expense Quarter] ="Jan-Feb-Mar"))+
((DetailedExpenseTable[Expense Year
(YYYY)]="20"&amp;LEFT(RIGHT(O$19,5),2))*
((DetailedExpenseTable[Expense Quarter] ="Apr-May-Jun")+(DetailedExpenseTable[Expense Quarter] ="Jul-Aug-Sep")+(DetailedExpenseTable[Expense Quarter] ="Oct-Nov-Dec")))
)
)),"-")</f>
        <v>-</v>
      </c>
      <c r="P31" s="612" t="str" cm="1">
        <f t="array" ref="P31">IFERROR(
SUM(_xlfn._xlws.FILTER(DetailedExpenseTable[Cost],
(DetailedExpenseTable[Budget Item]=$B31)*
(DetailedExpenseTable[Eligible Expense (TRUE/FALSE)]=FALSE)*
(
((DetailedExpenseTable[Expense Year
(YYYY)]="20"&amp;RIGHT(P$19,2))*(DetailedExpenseTable[Expense Quarter] ="Jan-Feb-Mar"))+
((DetailedExpenseTable[Expense Year
(YYYY)]="20"&amp;LEFT(RIGHT(P$19,5),2))*
((DetailedExpenseTable[Expense Quarter] ="Apr-May-Jun")+(DetailedExpenseTable[Expense Quarter] ="Jul-Aug-Sep")+(DetailedExpenseTable[Expense Quarter] ="Oct-Nov-Dec")))
)
)),"-")</f>
        <v>-</v>
      </c>
      <c r="Q31" s="615" cm="1">
        <f t="array" ref="Q31">IFERROR(
SUM(_xlfn._xlws.FILTER(DetailedExpenseTable[Cost],
(DetailedExpenseTable[Budget Item]=$B31)*
((DetailedExpenseTable[Expense Location]&lt;&gt;"International")*(DetailedExpenseTable[Expense Location]&lt;&gt;"Canada (outside B.C.)"))*
(
((DetailedExpenseTable[Expense Year
(YYYY)]="20"&amp;RIGHT(O$19,2))*(DetailedExpenseTable[Expense Quarter] ="Jan-Feb-Mar"))+
((DetailedExpenseTable[Expense Year
(YYYY)]="20"&amp;LEFT(RIGHT(O$19,5),2))*
((DetailedExpenseTable[Expense Quarter] ="Apr-May-Jun")+(DetailedExpenseTable[Expense Quarter] ="Jul-Aug-Sep")+(DetailedExpenseTable[Expense Quarter] ="Oct-Nov-Dec")))
)
))/SUM(O31:P31),0)</f>
        <v>0</v>
      </c>
      <c r="R31" s="593" cm="1">
        <f t="array" ref="R31">IFERROR(
SUM(_xlfn._xlws.FILTER(DetailedExpenseTable[Cost],
(DetailedExpenseTable[Budget Item]=$B31)*
(DetailedExpenseTable[Expense Location]&lt;&gt;"International")*
(
((DetailedExpenseTable[Expense Year
(YYYY)]="20"&amp;RIGHT(O$19,2))*(DetailedExpenseTable[Expense Quarter] ="Jan-Feb-Mar"))+
((DetailedExpenseTable[Expense Year
(YYYY)]="20"&amp;LEFT(RIGHT(O$19,5),2))*
((DetailedExpenseTable[Expense Quarter] ="Apr-May-Jun")+(DetailedExpenseTable[Expense Quarter] ="Jul-Aug-Sep")+(DetailedExpenseTable[Expense Quarter] ="Oct-Nov-Dec")))
)
))/SUM(O31:P31),0)</f>
        <v>0</v>
      </c>
      <c r="S31" s="588" t="str" cm="1">
        <f t="array" ref="S31">IFERROR(
SUM(_xlfn._xlws.FILTER(DetailedExpenseTable[Cost],
(DetailedExpenseTable[Budget Item]=$B31)*
(DetailedExpenseTable[Eligible Expense (TRUE/FALSE)]=TRUE)*
(
((DetailedExpenseTable[Expense Year
(YYYY)]="20"&amp;RIGHT(S$19,2))*(DetailedExpenseTable[Expense Quarter] ="Jan-Feb-Mar"))+
((DetailedExpenseTable[Expense Year
(YYYY)]="20"&amp;LEFT(RIGHT(S$19,5),2))*
((DetailedExpenseTable[Expense Quarter] ="Apr-May-Jun")+(DetailedExpenseTable[Expense Quarter] ="Jul-Aug-Sep")+(DetailedExpenseTable[Expense Quarter] ="Oct-Nov-Dec")))
)
)),"-")</f>
        <v>-</v>
      </c>
      <c r="T31" s="612" t="str" cm="1">
        <f t="array" ref="T31">IFERROR(
SUM(_xlfn._xlws.FILTER(DetailedExpenseTable[Cost],
(DetailedExpenseTable[Budget Item]=$B31)*
(DetailedExpenseTable[Eligible Expense (TRUE/FALSE)]=FALSE)*
(
((DetailedExpenseTable[Expense Year
(YYYY)]="20"&amp;RIGHT(T$19,2))*(DetailedExpenseTable[Expense Quarter] ="Jan-Feb-Mar"))+
((DetailedExpenseTable[Expense Year
(YYYY)]="20"&amp;LEFT(RIGHT(T$19,5),2))*
((DetailedExpenseTable[Expense Quarter] ="Apr-May-Jun")+(DetailedExpenseTable[Expense Quarter] ="Jul-Aug-Sep")+(DetailedExpenseTable[Expense Quarter] ="Oct-Nov-Dec")))
)
)),"-")</f>
        <v>-</v>
      </c>
      <c r="U31" s="615" cm="1">
        <f t="array" ref="U31">IFERROR(
SUM(_xlfn._xlws.FILTER(DetailedExpenseTable[Cost],
(DetailedExpenseTable[Budget Item]=$B31)*
((DetailedExpenseTable[Expense Location]&lt;&gt;"International")*(DetailedExpenseTable[Expense Location]&lt;&gt;"Canada (outside B.C.)"))*
(
((DetailedExpenseTable[Expense Year
(YYYY)]="20"&amp;RIGHT(S$19,2))*(DetailedExpenseTable[Expense Quarter] ="Jan-Feb-Mar"))+
((DetailedExpenseTable[Expense Year
(YYYY)]="20"&amp;LEFT(RIGHT(S$19,5),2))*
((DetailedExpenseTable[Expense Quarter] ="Apr-May-Jun")+(DetailedExpenseTable[Expense Quarter] ="Jul-Aug-Sep")+(DetailedExpenseTable[Expense Quarter] ="Oct-Nov-Dec")))
)
))/SUM(S31:T31),0)</f>
        <v>0</v>
      </c>
      <c r="V31" s="593" cm="1">
        <f t="array" ref="V31">IFERROR(
SUM(_xlfn._xlws.FILTER(DetailedExpenseTable[Cost],
(DetailedExpenseTable[Budget Item]=$B31)*
(DetailedExpenseTable[Expense Location]&lt;&gt;"International")*
(
((DetailedExpenseTable[Expense Year
(YYYY)]="20"&amp;RIGHT(S$19,2))*(DetailedExpenseTable[Expense Quarter] ="Jan-Feb-Mar"))+
((DetailedExpenseTable[Expense Year
(YYYY)]="20"&amp;LEFT(RIGHT(S$19,5),2))*
((DetailedExpenseTable[Expense Quarter] ="Apr-May-Jun")+(DetailedExpenseTable[Expense Quarter] ="Jul-Aug-Sep")+(DetailedExpenseTable[Expense Quarter] ="Oct-Nov-Dec")))
)
))/SUM(S31:T31),0)</f>
        <v>0</v>
      </c>
      <c r="W31" s="588" t="str" cm="1">
        <f t="array" ref="W31">IFERROR(
SUM(_xlfn._xlws.FILTER(DetailedExpenseTable[Cost],
(DetailedExpenseTable[Budget Item]=$B31)*
(DetailedExpenseTable[Eligible Expense (TRUE/FALSE)]=TRUE)*
(
((DetailedExpenseTable[Expense Year
(YYYY)]="20"&amp;RIGHT(W$19,2))*(DetailedExpenseTable[Expense Quarter] ="Jan-Feb-Mar"))+
((DetailedExpenseTable[Expense Year
(YYYY)]="20"&amp;LEFT(RIGHT(W$19,5),2))*
((DetailedExpenseTable[Expense Quarter] ="Apr-May-Jun")+(DetailedExpenseTable[Expense Quarter] ="Jul-Aug-Sep")+(DetailedExpenseTable[Expense Quarter] ="Oct-Nov-Dec")))
)
)),"-")</f>
        <v>-</v>
      </c>
      <c r="X31" s="612" t="str" cm="1">
        <f t="array" ref="X31">IFERROR(
SUM(_xlfn._xlws.FILTER(DetailedExpenseTable[Cost],
(DetailedExpenseTable[Budget Item]=$B31)*
(DetailedExpenseTable[Eligible Expense (TRUE/FALSE)]=FALSE)*
(
((DetailedExpenseTable[Expense Year
(YYYY)]="20"&amp;RIGHT(X$19,2))*(DetailedExpenseTable[Expense Quarter] ="Jan-Feb-Mar"))+
((DetailedExpenseTable[Expense Year
(YYYY)]="20"&amp;LEFT(RIGHT(X$19,5),2))*
((DetailedExpenseTable[Expense Quarter] ="Apr-May-Jun")+(DetailedExpenseTable[Expense Quarter] ="Jul-Aug-Sep")+(DetailedExpenseTable[Expense Quarter] ="Oct-Nov-Dec")))
)
)),"-")</f>
        <v>-</v>
      </c>
      <c r="Y31" s="615" cm="1">
        <f t="array" ref="Y31">IFERROR(
SUM(_xlfn._xlws.FILTER(DetailedExpenseTable[Cost],
(DetailedExpenseTable[Budget Item]=$B31)*
((DetailedExpenseTable[Expense Location]&lt;&gt;"International")*(DetailedExpenseTable[Expense Location]&lt;&gt;"Canada (outside B.C.)"))*
(
((DetailedExpenseTable[Expense Year
(YYYY)]="20"&amp;RIGHT(W$19,2))*(DetailedExpenseTable[Expense Quarter] ="Jan-Feb-Mar"))+
((DetailedExpenseTable[Expense Year
(YYYY)]="20"&amp;LEFT(RIGHT(W$19,5),2))*
((DetailedExpenseTable[Expense Quarter] ="Apr-May-Jun")+(DetailedExpenseTable[Expense Quarter] ="Jul-Aug-Sep")+(DetailedExpenseTable[Expense Quarter] ="Oct-Nov-Dec")))
)
))/SUM(W31:X31),0)</f>
        <v>0</v>
      </c>
      <c r="Z31" s="593" cm="1">
        <f t="array" ref="Z31">IFERROR(
SUM(_xlfn._xlws.FILTER(DetailedExpenseTable[Cost],
(DetailedExpenseTable[Budget Item]=$B31)*
(DetailedExpenseTable[Expense Location]&lt;&gt;"International")*
(
((DetailedExpenseTable[Expense Year
(YYYY)]="20"&amp;RIGHT(W$19,2))*(DetailedExpenseTable[Expense Quarter] ="Jan-Feb-Mar"))+
((DetailedExpenseTable[Expense Year
(YYYY)]="20"&amp;LEFT(RIGHT(W$19,5),2))*
((DetailedExpenseTable[Expense Quarter] ="Apr-May-Jun")+(DetailedExpenseTable[Expense Quarter] ="Jul-Aug-Sep")+(DetailedExpenseTable[Expense Quarter] ="Oct-Nov-Dec")))
)
))/SUM(W31:X31),0)</f>
        <v>0</v>
      </c>
    </row>
    <row r="32" spans="2:26" ht="14.4" thickBot="1" x14ac:dyDescent="0.35">
      <c r="B32" s="587" t="s">
        <v>40</v>
      </c>
      <c r="C32" s="591" t="str" cm="1">
        <f t="array" ref="C32">IF(SUM($M64:$V64)&gt;0,INDEX($M$52:$V$52,,MATCH(MAX($M64:$V64),$M64:$V64,0)),"")</f>
        <v/>
      </c>
      <c r="D32" s="598">
        <f t="shared" si="0"/>
        <v>0</v>
      </c>
      <c r="E32" s="597">
        <f t="shared" si="0"/>
        <v>0</v>
      </c>
      <c r="F32" s="596"/>
      <c r="G32" s="605" t="str" cm="1">
        <f t="array" ref="G32">IFERROR(
SUM(_xlfn._xlws.FILTER(DetailedExpenseTable[Cost],
(DetailedExpenseTable[Budget Item]=$B32)*
(DetailedExpenseTable[Eligible Expense (TRUE/FALSE)]=TRUE)*
(
((DetailedExpenseTable[Expense Year
(YYYY)]="20"&amp;RIGHT(G$19,2))*(DetailedExpenseTable[Expense Quarter] ="Jan-Feb-Mar"))+
((DetailedExpenseTable[Expense Year
(YYYY)]="20"&amp;LEFT(RIGHT(G$19,5),2))*
((DetailedExpenseTable[Expense Quarter] ="Apr-May-Jun")+(DetailedExpenseTable[Expense Quarter] ="Jul-Aug-Sep")+(DetailedExpenseTable[Expense Quarter] ="Oct-Nov-Dec")))
)
)),"-")</f>
        <v>-</v>
      </c>
      <c r="H32" s="595" t="str" cm="1">
        <f t="array" ref="H32">IFERROR(
SUM(_xlfn._xlws.FILTER(DetailedExpenseTable[Cost],
(DetailedExpenseTable[Budget Item]=$B32)*
(DetailedExpenseTable[Eligible Expense (TRUE/FALSE)]=FALSE)*
(
((DetailedExpenseTable[Expense Year
(YYYY)]="20"&amp;RIGHT(H$19,2))*(DetailedExpenseTable[Expense Quarter] ="Jan-Feb-Mar"))+
((DetailedExpenseTable[Expense Year
(YYYY)]="20"&amp;LEFT(RIGHT(H$19,5),2))*
((DetailedExpenseTable[Expense Quarter] ="Apr-May-Jun")+(DetailedExpenseTable[Expense Quarter] ="Jul-Aug-Sep")+(DetailedExpenseTable[Expense Quarter] ="Oct-Nov-Dec")))
)
)),"-")</f>
        <v>-</v>
      </c>
      <c r="I32" s="615" cm="1">
        <f t="array" ref="I32">IFERROR(
SUM(_xlfn._xlws.FILTER(DetailedExpenseTable[Cost],
(DetailedExpenseTable[Budget Item]=$B32)*
((DetailedExpenseTable[Expense Location]&lt;&gt;"International")*(DetailedExpenseTable[Expense Location]&lt;&gt;"Canada (outside B.C.)"))*
(
((DetailedExpenseTable[Expense Year
(YYYY)]="20"&amp;RIGHT(G$19,2))*(DetailedExpenseTable[Expense Quarter] ="Jan-Feb-Mar"))+
((DetailedExpenseTable[Expense Year
(YYYY)]="20"&amp;LEFT(RIGHT(G$19,5),2))*
((DetailedExpenseTable[Expense Quarter] ="Apr-May-Jun")+(DetailedExpenseTable[Expense Quarter] ="Jul-Aug-Sep")+(DetailedExpenseTable[Expense Quarter] ="Oct-Nov-Dec")))
)
))/SUM(G32:H32),0)</f>
        <v>0</v>
      </c>
      <c r="J32" s="594" cm="1">
        <f t="array" ref="J32">IFERROR(
SUM(_xlfn._xlws.FILTER(DetailedExpenseTable[Cost],
(DetailedExpenseTable[Budget Item]=$B32)*
(DetailedExpenseTable[Expense Location]&lt;&gt;"International")*
(
((DetailedExpenseTable[Expense Year
(YYYY)]="20"&amp;RIGHT(G$19,2))*(DetailedExpenseTable[Expense Quarter] ="Jan-Feb-Mar"))+
((DetailedExpenseTable[Expense Year
(YYYY)]="20"&amp;LEFT(RIGHT(G$19,5),2))*
((DetailedExpenseTable[Expense Quarter] ="Apr-May-Jun")+(DetailedExpenseTable[Expense Quarter] ="Jul-Aug-Sep")+(DetailedExpenseTable[Expense Quarter] ="Oct-Nov-Dec")))
)
))/SUM(G32:H32),0)</f>
        <v>0</v>
      </c>
      <c r="K32" s="602" t="str" cm="1">
        <f t="array" ref="K32">IFERROR(
SUM(_xlfn._xlws.FILTER(DetailedExpenseTable[Cost],
(DetailedExpenseTable[Budget Item]=$B32)*
(DetailedExpenseTable[Eligible Expense (TRUE/FALSE)]=TRUE)*
(
((DetailedExpenseTable[Expense Year
(YYYY)]="20"&amp;RIGHT(K$19,2))*(DetailedExpenseTable[Expense Quarter] ="Jan-Feb-Mar"))+
((DetailedExpenseTable[Expense Year
(YYYY)]="20"&amp;LEFT(RIGHT(K$19,5),2))*
((DetailedExpenseTable[Expense Quarter] ="Apr-May-Jun")+(DetailedExpenseTable[Expense Quarter] ="Jul-Aug-Sep")+(DetailedExpenseTable[Expense Quarter] ="Oct-Nov-Dec")))
)
)),"-")</f>
        <v>-</v>
      </c>
      <c r="L32" s="612" t="str" cm="1">
        <f t="array" ref="L32">IFERROR(
SUM(_xlfn._xlws.FILTER(DetailedExpenseTable[Cost],
(DetailedExpenseTable[Budget Item]=$B32)*
(DetailedExpenseTable[Eligible Expense (TRUE/FALSE)]=FALSE)*
(
((DetailedExpenseTable[Expense Year
(YYYY)]="20"&amp;RIGHT(L$19,2))*(DetailedExpenseTable[Expense Quarter] ="Jan-Feb-Mar"))+
((DetailedExpenseTable[Expense Year
(YYYY)]="20"&amp;LEFT(RIGHT(L$19,5),2))*
((DetailedExpenseTable[Expense Quarter] ="Apr-May-Jun")+(DetailedExpenseTable[Expense Quarter] ="Jul-Aug-Sep")+(DetailedExpenseTable[Expense Quarter] ="Oct-Nov-Dec")))
)
)),"-")</f>
        <v>-</v>
      </c>
      <c r="M32" s="615" cm="1">
        <f t="array" ref="M32">IFERROR(
SUM(_xlfn._xlws.FILTER(DetailedExpenseTable[Cost],
(DetailedExpenseTable[Budget Item]=$B32)*
((DetailedExpenseTable[Expense Location]&lt;&gt;"International")*(DetailedExpenseTable[Expense Location]&lt;&gt;"Canada (outside B.C.)"))*
(
((DetailedExpenseTable[Expense Year
(YYYY)]="20"&amp;RIGHT(K$19,2))*(DetailedExpenseTable[Expense Quarter] ="Jan-Feb-Mar"))+
((DetailedExpenseTable[Expense Year
(YYYY)]="20"&amp;LEFT(RIGHT(K$19,5),2))*
((DetailedExpenseTable[Expense Quarter] ="Apr-May-Jun")+(DetailedExpenseTable[Expense Quarter] ="Jul-Aug-Sep")+(DetailedExpenseTable[Expense Quarter] ="Oct-Nov-Dec")))
)
))/SUM(K32:L32),0)</f>
        <v>0</v>
      </c>
      <c r="N32" s="593" cm="1">
        <f t="array" ref="N32">IFERROR(
SUM(_xlfn._xlws.FILTER(DetailedExpenseTable[Cost],
(DetailedExpenseTable[Budget Item]=$B32)*
(DetailedExpenseTable[Expense Location]&lt;&gt;"International")*
(
((DetailedExpenseTable[Expense Year
(YYYY)]="20"&amp;RIGHT(K$19,2))*(DetailedExpenseTable[Expense Quarter] ="Jan-Feb-Mar"))+
((DetailedExpenseTable[Expense Year
(YYYY)]="20"&amp;LEFT(RIGHT(K$19,5),2))*
((DetailedExpenseTable[Expense Quarter] ="Apr-May-Jun")+(DetailedExpenseTable[Expense Quarter] ="Jul-Aug-Sep")+(DetailedExpenseTable[Expense Quarter] ="Oct-Nov-Dec")))
)
))/SUM(K32:L32),0)</f>
        <v>0</v>
      </c>
      <c r="O32" s="600" t="str" cm="1">
        <f t="array" ref="O32">IFERROR(
SUM(_xlfn._xlws.FILTER(DetailedExpenseTable[Cost],
(DetailedExpenseTable[Budget Item]=$B32)*
(DetailedExpenseTable[Eligible Expense (TRUE/FALSE)]=TRUE)*
(
((DetailedExpenseTable[Expense Year
(YYYY)]="20"&amp;RIGHT(O$19,2))*(DetailedExpenseTable[Expense Quarter] ="Jan-Feb-Mar"))+
((DetailedExpenseTable[Expense Year
(YYYY)]="20"&amp;LEFT(RIGHT(O$19,5),2))*
((DetailedExpenseTable[Expense Quarter] ="Apr-May-Jun")+(DetailedExpenseTable[Expense Quarter] ="Jul-Aug-Sep")+(DetailedExpenseTable[Expense Quarter] ="Oct-Nov-Dec")))
)
)),"-")</f>
        <v>-</v>
      </c>
      <c r="P32" s="612" t="str" cm="1">
        <f t="array" ref="P32">IFERROR(
SUM(_xlfn._xlws.FILTER(DetailedExpenseTable[Cost],
(DetailedExpenseTable[Budget Item]=$B32)*
(DetailedExpenseTable[Eligible Expense (TRUE/FALSE)]=FALSE)*
(
((DetailedExpenseTable[Expense Year
(YYYY)]="20"&amp;RIGHT(P$19,2))*(DetailedExpenseTable[Expense Quarter] ="Jan-Feb-Mar"))+
((DetailedExpenseTable[Expense Year
(YYYY)]="20"&amp;LEFT(RIGHT(P$19,5),2))*
((DetailedExpenseTable[Expense Quarter] ="Apr-May-Jun")+(DetailedExpenseTable[Expense Quarter] ="Jul-Aug-Sep")+(DetailedExpenseTable[Expense Quarter] ="Oct-Nov-Dec")))
)
)),"-")</f>
        <v>-</v>
      </c>
      <c r="Q32" s="615" cm="1">
        <f t="array" ref="Q32">IFERROR(
SUM(_xlfn._xlws.FILTER(DetailedExpenseTable[Cost],
(DetailedExpenseTable[Budget Item]=$B32)*
((DetailedExpenseTable[Expense Location]&lt;&gt;"International")*(DetailedExpenseTable[Expense Location]&lt;&gt;"Canada (outside B.C.)"))*
(
((DetailedExpenseTable[Expense Year
(YYYY)]="20"&amp;RIGHT(O$19,2))*(DetailedExpenseTable[Expense Quarter] ="Jan-Feb-Mar"))+
((DetailedExpenseTable[Expense Year
(YYYY)]="20"&amp;LEFT(RIGHT(O$19,5),2))*
((DetailedExpenseTable[Expense Quarter] ="Apr-May-Jun")+(DetailedExpenseTable[Expense Quarter] ="Jul-Aug-Sep")+(DetailedExpenseTable[Expense Quarter] ="Oct-Nov-Dec")))
)
))/SUM(O32:P32),0)</f>
        <v>0</v>
      </c>
      <c r="R32" s="593" cm="1">
        <f t="array" ref="R32">IFERROR(
SUM(_xlfn._xlws.FILTER(DetailedExpenseTable[Cost],
(DetailedExpenseTable[Budget Item]=$B32)*
(DetailedExpenseTable[Expense Location]&lt;&gt;"International")*
(
((DetailedExpenseTable[Expense Year
(YYYY)]="20"&amp;RIGHT(O$19,2))*(DetailedExpenseTable[Expense Quarter] ="Jan-Feb-Mar"))+
((DetailedExpenseTable[Expense Year
(YYYY)]="20"&amp;LEFT(RIGHT(O$19,5),2))*
((DetailedExpenseTable[Expense Quarter] ="Apr-May-Jun")+(DetailedExpenseTable[Expense Quarter] ="Jul-Aug-Sep")+(DetailedExpenseTable[Expense Quarter] ="Oct-Nov-Dec")))
)
))/SUM(O32:P32),0)</f>
        <v>0</v>
      </c>
      <c r="S32" s="600" t="str" cm="1">
        <f t="array" ref="S32">IFERROR(
SUM(_xlfn._xlws.FILTER(DetailedExpenseTable[Cost],
(DetailedExpenseTable[Budget Item]=$B32)*
(DetailedExpenseTable[Eligible Expense (TRUE/FALSE)]=TRUE)*
(
((DetailedExpenseTable[Expense Year
(YYYY)]="20"&amp;RIGHT(S$19,2))*(DetailedExpenseTable[Expense Quarter] ="Jan-Feb-Mar"))+
((DetailedExpenseTable[Expense Year
(YYYY)]="20"&amp;LEFT(RIGHT(S$19,5),2))*
((DetailedExpenseTable[Expense Quarter] ="Apr-May-Jun")+(DetailedExpenseTable[Expense Quarter] ="Jul-Aug-Sep")+(DetailedExpenseTable[Expense Quarter] ="Oct-Nov-Dec")))
)
)),"-")</f>
        <v>-</v>
      </c>
      <c r="T32" s="612" t="str" cm="1">
        <f t="array" ref="T32">IFERROR(
SUM(_xlfn._xlws.FILTER(DetailedExpenseTable[Cost],
(DetailedExpenseTable[Budget Item]=$B32)*
(DetailedExpenseTable[Eligible Expense (TRUE/FALSE)]=FALSE)*
(
((DetailedExpenseTable[Expense Year
(YYYY)]="20"&amp;RIGHT(T$19,2))*(DetailedExpenseTable[Expense Quarter] ="Jan-Feb-Mar"))+
((DetailedExpenseTable[Expense Year
(YYYY)]="20"&amp;LEFT(RIGHT(T$19,5),2))*
((DetailedExpenseTable[Expense Quarter] ="Apr-May-Jun")+(DetailedExpenseTable[Expense Quarter] ="Jul-Aug-Sep")+(DetailedExpenseTable[Expense Quarter] ="Oct-Nov-Dec")))
)
)),"-")</f>
        <v>-</v>
      </c>
      <c r="U32" s="615" cm="1">
        <f t="array" ref="U32">IFERROR(
SUM(_xlfn._xlws.FILTER(DetailedExpenseTable[Cost],
(DetailedExpenseTable[Budget Item]=$B32)*
((DetailedExpenseTable[Expense Location]&lt;&gt;"International")*(DetailedExpenseTable[Expense Location]&lt;&gt;"Canada (outside B.C.)"))*
(
((DetailedExpenseTable[Expense Year
(YYYY)]="20"&amp;RIGHT(S$19,2))*(DetailedExpenseTable[Expense Quarter] ="Jan-Feb-Mar"))+
((DetailedExpenseTable[Expense Year
(YYYY)]="20"&amp;LEFT(RIGHT(S$19,5),2))*
((DetailedExpenseTable[Expense Quarter] ="Apr-May-Jun")+(DetailedExpenseTable[Expense Quarter] ="Jul-Aug-Sep")+(DetailedExpenseTable[Expense Quarter] ="Oct-Nov-Dec")))
)
))/SUM(S32:T32),0)</f>
        <v>0</v>
      </c>
      <c r="V32" s="593" cm="1">
        <f t="array" ref="V32">IFERROR(
SUM(_xlfn._xlws.FILTER(DetailedExpenseTable[Cost],
(DetailedExpenseTable[Budget Item]=$B32)*
(DetailedExpenseTable[Expense Location]&lt;&gt;"International")*
(
((DetailedExpenseTable[Expense Year
(YYYY)]="20"&amp;RIGHT(S$19,2))*(DetailedExpenseTable[Expense Quarter] ="Jan-Feb-Mar"))+
((DetailedExpenseTable[Expense Year
(YYYY)]="20"&amp;LEFT(RIGHT(S$19,5),2))*
((DetailedExpenseTable[Expense Quarter] ="Apr-May-Jun")+(DetailedExpenseTable[Expense Quarter] ="Jul-Aug-Sep")+(DetailedExpenseTable[Expense Quarter] ="Oct-Nov-Dec")))
)
))/SUM(S32:T32),0)</f>
        <v>0</v>
      </c>
      <c r="W32" s="600" t="str" cm="1">
        <f t="array" ref="W32">IFERROR(
SUM(_xlfn._xlws.FILTER(DetailedExpenseTable[Cost],
(DetailedExpenseTable[Budget Item]=$B32)*
(DetailedExpenseTable[Eligible Expense (TRUE/FALSE)]=TRUE)*
(
((DetailedExpenseTable[Expense Year
(YYYY)]="20"&amp;RIGHT(W$19,2))*(DetailedExpenseTable[Expense Quarter] ="Jan-Feb-Mar"))+
((DetailedExpenseTable[Expense Year
(YYYY)]="20"&amp;LEFT(RIGHT(W$19,5),2))*
((DetailedExpenseTable[Expense Quarter] ="Apr-May-Jun")+(DetailedExpenseTable[Expense Quarter] ="Jul-Aug-Sep")+(DetailedExpenseTable[Expense Quarter] ="Oct-Nov-Dec")))
)
)),"-")</f>
        <v>-</v>
      </c>
      <c r="X32" s="612" t="str" cm="1">
        <f t="array" ref="X32">IFERROR(
SUM(_xlfn._xlws.FILTER(DetailedExpenseTable[Cost],
(DetailedExpenseTable[Budget Item]=$B32)*
(DetailedExpenseTable[Eligible Expense (TRUE/FALSE)]=FALSE)*
(
((DetailedExpenseTable[Expense Year
(YYYY)]="20"&amp;RIGHT(X$19,2))*(DetailedExpenseTable[Expense Quarter] ="Jan-Feb-Mar"))+
((DetailedExpenseTable[Expense Year
(YYYY)]="20"&amp;LEFT(RIGHT(X$19,5),2))*
((DetailedExpenseTable[Expense Quarter] ="Apr-May-Jun")+(DetailedExpenseTable[Expense Quarter] ="Jul-Aug-Sep")+(DetailedExpenseTable[Expense Quarter] ="Oct-Nov-Dec")))
)
)),"-")</f>
        <v>-</v>
      </c>
      <c r="Y32" s="615" cm="1">
        <f t="array" ref="Y32">IFERROR(
SUM(_xlfn._xlws.FILTER(DetailedExpenseTable[Cost],
(DetailedExpenseTable[Budget Item]=$B32)*
((DetailedExpenseTable[Expense Location]&lt;&gt;"International")*(DetailedExpenseTable[Expense Location]&lt;&gt;"Canada (outside B.C.)"))*
(
((DetailedExpenseTable[Expense Year
(YYYY)]="20"&amp;RIGHT(W$19,2))*(DetailedExpenseTable[Expense Quarter] ="Jan-Feb-Mar"))+
((DetailedExpenseTable[Expense Year
(YYYY)]="20"&amp;LEFT(RIGHT(W$19,5),2))*
((DetailedExpenseTable[Expense Quarter] ="Apr-May-Jun")+(DetailedExpenseTable[Expense Quarter] ="Jul-Aug-Sep")+(DetailedExpenseTable[Expense Quarter] ="Oct-Nov-Dec")))
)
))/SUM(W32:X32),0)</f>
        <v>0</v>
      </c>
      <c r="Z32" s="593" cm="1">
        <f t="array" ref="Z32">IFERROR(
SUM(_xlfn._xlws.FILTER(DetailedExpenseTable[Cost],
(DetailedExpenseTable[Budget Item]=$B32)*
(DetailedExpenseTable[Expense Location]&lt;&gt;"International")*
(
((DetailedExpenseTable[Expense Year
(YYYY)]="20"&amp;RIGHT(W$19,2))*(DetailedExpenseTable[Expense Quarter] ="Jan-Feb-Mar"))+
((DetailedExpenseTable[Expense Year
(YYYY)]="20"&amp;LEFT(RIGHT(W$19,5),2))*
((DetailedExpenseTable[Expense Quarter] ="Apr-May-Jun")+(DetailedExpenseTable[Expense Quarter] ="Jul-Aug-Sep")+(DetailedExpenseTable[Expense Quarter] ="Oct-Nov-Dec")))
)
))/SUM(W32:X32),0)</f>
        <v>0</v>
      </c>
    </row>
    <row r="33" spans="2:26" ht="13.8" x14ac:dyDescent="0.3">
      <c r="B33" s="586"/>
      <c r="C33" s="585"/>
      <c r="D33" s="585"/>
      <c r="E33" s="585"/>
      <c r="F33" s="584"/>
      <c r="G33" s="585"/>
      <c r="H33" s="585"/>
      <c r="I33" s="583"/>
      <c r="J33" s="583"/>
      <c r="K33" s="582"/>
      <c r="L33" s="582"/>
      <c r="M33" s="581"/>
      <c r="N33" s="581"/>
      <c r="O33" s="582"/>
      <c r="P33" s="582"/>
      <c r="Q33" s="581"/>
      <c r="R33" s="581"/>
      <c r="S33" s="582"/>
      <c r="T33" s="582"/>
      <c r="U33" s="581"/>
      <c r="V33" s="581"/>
      <c r="W33" s="582"/>
      <c r="X33" s="582"/>
      <c r="Y33" s="581"/>
      <c r="Z33" s="580"/>
    </row>
    <row r="34" spans="2:26" ht="13.8" x14ac:dyDescent="0.3">
      <c r="B34" s="579" t="s">
        <v>41</v>
      </c>
      <c r="C34" s="578"/>
      <c r="D34" s="577">
        <f>SUM(D21:D32)</f>
        <v>0</v>
      </c>
      <c r="E34" s="577">
        <f>SUM(E21:E32)</f>
        <v>0</v>
      </c>
      <c r="F34" s="576"/>
      <c r="G34" s="577">
        <f>SUM(G21:G30,G32:G32)</f>
        <v>0</v>
      </c>
      <c r="H34" s="577">
        <f>SUM(H21:H32)</f>
        <v>0</v>
      </c>
      <c r="I34" s="575"/>
      <c r="J34" s="574"/>
      <c r="K34" s="577">
        <f>SUM(K21:K32)</f>
        <v>0</v>
      </c>
      <c r="L34" s="577">
        <f>SUM(L21:L32)</f>
        <v>0</v>
      </c>
      <c r="M34" s="575"/>
      <c r="N34" s="574"/>
      <c r="O34" s="577">
        <f>SUM(O21:O32)</f>
        <v>0</v>
      </c>
      <c r="P34" s="577">
        <f>SUM(P21:P32)</f>
        <v>0</v>
      </c>
      <c r="Q34" s="575"/>
      <c r="R34" s="574"/>
      <c r="S34" s="577">
        <f>SUM(S21:S32)</f>
        <v>0</v>
      </c>
      <c r="T34" s="577">
        <f>SUM(T21:T32)</f>
        <v>0</v>
      </c>
      <c r="U34" s="575"/>
      <c r="V34" s="574"/>
      <c r="W34" s="577">
        <f>SUM(W21:W32)</f>
        <v>0</v>
      </c>
      <c r="X34" s="577">
        <f>SUM(X21:X32)</f>
        <v>0</v>
      </c>
      <c r="Y34" s="575"/>
      <c r="Z34" s="573"/>
    </row>
    <row r="35" spans="2:26" ht="14.4" thickBot="1" x14ac:dyDescent="0.35">
      <c r="B35" s="572"/>
      <c r="C35" s="571"/>
      <c r="D35" s="570"/>
      <c r="E35" s="569"/>
      <c r="F35" s="568"/>
      <c r="G35" s="570"/>
      <c r="H35" s="570"/>
      <c r="I35" s="570"/>
      <c r="J35" s="570"/>
      <c r="K35" s="570"/>
      <c r="L35" s="570"/>
      <c r="M35" s="570"/>
      <c r="N35" s="570"/>
      <c r="O35" s="570"/>
      <c r="P35" s="570"/>
      <c r="Q35" s="570"/>
      <c r="R35" s="570"/>
      <c r="S35" s="570"/>
      <c r="T35" s="570"/>
      <c r="U35" s="570"/>
      <c r="V35" s="570"/>
      <c r="W35" s="570"/>
      <c r="X35" s="570"/>
      <c r="Y35" s="570"/>
      <c r="Z35" s="567"/>
    </row>
    <row r="36" spans="2:26" ht="55.2" x14ac:dyDescent="0.3">
      <c r="B36" s="566" t="s">
        <v>42</v>
      </c>
      <c r="C36" s="565"/>
      <c r="D36" s="564" t="s">
        <v>43</v>
      </c>
      <c r="E36" s="563"/>
      <c r="F36" s="562"/>
      <c r="G36" s="561" t="s">
        <v>43</v>
      </c>
      <c r="H36" s="560"/>
      <c r="I36" s="559"/>
      <c r="J36" s="558"/>
      <c r="K36" s="561" t="s">
        <v>43</v>
      </c>
      <c r="L36" s="560"/>
      <c r="M36" s="559"/>
      <c r="N36" s="558"/>
      <c r="O36" s="561" t="s">
        <v>43</v>
      </c>
      <c r="P36" s="560"/>
      <c r="Q36" s="559"/>
      <c r="R36" s="558"/>
      <c r="S36" s="561" t="s">
        <v>43</v>
      </c>
      <c r="T36" s="560"/>
      <c r="U36" s="559"/>
      <c r="V36" s="558"/>
      <c r="W36" s="561" t="s">
        <v>43</v>
      </c>
      <c r="X36" s="560"/>
      <c r="Y36" s="559"/>
      <c r="Z36" s="557"/>
    </row>
    <row r="37" spans="2:26" ht="14.4" thickBot="1" x14ac:dyDescent="0.35">
      <c r="B37" s="680" t="e">
        <f>C15</f>
        <v>#DIV/0!</v>
      </c>
      <c r="C37" s="556"/>
      <c r="D37" s="555">
        <f>IFERROR($B$37*D34,0)</f>
        <v>0</v>
      </c>
      <c r="E37" s="554"/>
      <c r="F37" s="553"/>
      <c r="G37" s="552">
        <f>IFERROR($B$37*G34,0)</f>
        <v>0</v>
      </c>
      <c r="H37" s="554"/>
      <c r="I37" s="551"/>
      <c r="J37" s="550"/>
      <c r="K37" s="552">
        <f>IFERROR($B$37*K34,0)</f>
        <v>0</v>
      </c>
      <c r="L37" s="554"/>
      <c r="M37" s="551"/>
      <c r="N37" s="550"/>
      <c r="O37" s="552">
        <f>IFERROR($B$37*O34,0)</f>
        <v>0</v>
      </c>
      <c r="P37" s="554"/>
      <c r="Q37" s="551"/>
      <c r="R37" s="550"/>
      <c r="S37" s="552">
        <f>IFERROR($B$37*S34,0)</f>
        <v>0</v>
      </c>
      <c r="T37" s="554"/>
      <c r="U37" s="551"/>
      <c r="V37" s="550"/>
      <c r="W37" s="552">
        <f>IFERROR($B$37*W34,0)</f>
        <v>0</v>
      </c>
      <c r="X37" s="554"/>
      <c r="Y37" s="551"/>
      <c r="Z37" s="549"/>
    </row>
    <row r="38" spans="2:26" ht="14.4" thickBot="1" x14ac:dyDescent="0.35">
      <c r="B38" s="548"/>
      <c r="C38" s="548"/>
      <c r="D38" s="548"/>
      <c r="E38" s="548"/>
      <c r="F38" s="548"/>
      <c r="G38" s="548"/>
      <c r="H38" s="548"/>
      <c r="I38" s="548"/>
      <c r="J38" s="548"/>
      <c r="K38" s="548"/>
      <c r="L38" s="548"/>
      <c r="M38" s="548"/>
      <c r="N38" s="548"/>
      <c r="O38" s="548"/>
      <c r="P38" s="548"/>
      <c r="Q38" s="548"/>
      <c r="R38" s="548"/>
      <c r="S38" s="548"/>
      <c r="T38" s="548"/>
      <c r="U38" s="548"/>
      <c r="V38" s="548"/>
      <c r="W38" s="548"/>
      <c r="X38" s="548"/>
      <c r="Y38" s="547"/>
      <c r="Z38" s="546"/>
    </row>
    <row r="39" spans="2:26" ht="42.45" customHeight="1" x14ac:dyDescent="0.3">
      <c r="B39" s="543"/>
      <c r="C39" s="542" t="s">
        <v>44</v>
      </c>
      <c r="D39" s="682">
        <f>D34</f>
        <v>0</v>
      </c>
      <c r="E39" s="789"/>
      <c r="F39" s="789"/>
      <c r="G39" s="789"/>
      <c r="H39" s="789"/>
      <c r="I39" s="789"/>
      <c r="J39" s="789"/>
      <c r="K39" s="789"/>
      <c r="L39" s="789"/>
      <c r="M39" s="789"/>
      <c r="N39" s="789"/>
      <c r="O39" s="545"/>
      <c r="P39" s="548"/>
      <c r="Q39" s="548"/>
      <c r="R39" s="548"/>
      <c r="S39" s="548"/>
      <c r="T39" s="548"/>
      <c r="U39" s="548"/>
      <c r="V39" s="548"/>
      <c r="W39" s="548"/>
      <c r="X39" s="548"/>
      <c r="Y39" s="547"/>
      <c r="Z39" s="546"/>
    </row>
    <row r="40" spans="2:26" ht="42.45" customHeight="1" x14ac:dyDescent="0.3">
      <c r="B40" s="683"/>
      <c r="C40" s="681" t="s">
        <v>443</v>
      </c>
      <c r="D40" s="684">
        <f>MIN(D39*0.5,10000000)</f>
        <v>0</v>
      </c>
      <c r="E40" s="788" t="s">
        <v>419</v>
      </c>
      <c r="F40" s="788"/>
      <c r="G40" s="788"/>
      <c r="H40" s="788"/>
      <c r="I40" s="788"/>
      <c r="J40" s="788"/>
      <c r="K40" s="788"/>
      <c r="L40" s="788"/>
      <c r="M40" s="788"/>
      <c r="N40" s="788"/>
      <c r="O40" s="545"/>
      <c r="P40" s="548"/>
      <c r="Q40" s="548"/>
      <c r="R40" s="548"/>
      <c r="S40" s="548"/>
      <c r="T40" s="548"/>
      <c r="U40" s="548"/>
      <c r="V40" s="548"/>
      <c r="W40" s="548"/>
      <c r="X40" s="548"/>
      <c r="Y40" s="547"/>
      <c r="Z40" s="546"/>
    </row>
    <row r="41" spans="2:26" ht="42.45" customHeight="1" thickBot="1" x14ac:dyDescent="0.35">
      <c r="B41" s="685"/>
      <c r="C41" s="539" t="s">
        <v>444</v>
      </c>
      <c r="D41" s="686"/>
      <c r="E41" s="788" t="s">
        <v>351</v>
      </c>
      <c r="F41" s="788"/>
      <c r="G41" s="788"/>
      <c r="H41" s="788"/>
      <c r="I41" s="788"/>
      <c r="J41" s="788"/>
      <c r="K41" s="788"/>
      <c r="L41" s="788"/>
      <c r="M41" s="788"/>
      <c r="N41" s="788"/>
      <c r="O41" s="545"/>
      <c r="P41" s="548"/>
      <c r="Q41" s="548"/>
      <c r="R41" s="548"/>
      <c r="S41" s="548"/>
      <c r="T41" s="548"/>
      <c r="U41" s="548"/>
      <c r="V41" s="548"/>
      <c r="W41" s="548"/>
      <c r="X41" s="548"/>
      <c r="Y41" s="547"/>
      <c r="Z41" s="546"/>
    </row>
    <row r="42" spans="2:26" ht="15" thickBot="1" x14ac:dyDescent="0.35">
      <c r="B42" s="548"/>
      <c r="C42" s="548"/>
      <c r="D42" s="548"/>
      <c r="E42" s="544"/>
      <c r="G42" s="548"/>
      <c r="H42"/>
      <c r="I42" s="548"/>
      <c r="J42" s="548"/>
      <c r="K42" s="548"/>
      <c r="L42" s="548"/>
      <c r="M42" s="548"/>
      <c r="N42" s="548"/>
      <c r="O42" s="548"/>
      <c r="P42" s="548"/>
      <c r="Q42" s="548"/>
      <c r="R42" s="548"/>
      <c r="S42" s="548"/>
      <c r="T42" s="548"/>
      <c r="U42" s="548"/>
      <c r="V42" s="548"/>
      <c r="W42" s="548"/>
      <c r="X42" s="548"/>
      <c r="Y42" s="547"/>
      <c r="Z42" s="546"/>
    </row>
    <row r="43" spans="2:26" ht="42.45" customHeight="1" x14ac:dyDescent="0.3">
      <c r="B43" s="543"/>
      <c r="C43" s="542" t="s">
        <v>349</v>
      </c>
      <c r="D43" s="541" t="e">
        <f>D41/'EP.1d-GHG Summary'!T33</f>
        <v>#DIV/0!</v>
      </c>
      <c r="E43" s="787" t="s">
        <v>359</v>
      </c>
      <c r="F43" s="788"/>
      <c r="G43" s="788"/>
      <c r="H43" s="788"/>
      <c r="I43" s="788"/>
      <c r="J43" s="788"/>
      <c r="K43" s="788"/>
      <c r="L43" s="788"/>
      <c r="M43" s="788"/>
      <c r="N43" s="788"/>
      <c r="O43" s="545"/>
      <c r="Q43" s="548"/>
      <c r="R43" s="548"/>
      <c r="S43" s="548"/>
      <c r="T43" s="548"/>
      <c r="U43" s="548"/>
      <c r="V43" s="548"/>
      <c r="W43" s="548"/>
      <c r="X43" s="548"/>
      <c r="Y43" s="547"/>
      <c r="Z43" s="546"/>
    </row>
    <row r="44" spans="2:26" ht="42.45" customHeight="1" thickBot="1" x14ac:dyDescent="0.35">
      <c r="B44" s="540"/>
      <c r="C44" s="687" t="s">
        <v>350</v>
      </c>
      <c r="D44" s="538" t="e">
        <f>D39/'EP.1d-GHG Summary'!T33</f>
        <v>#DIV/0!</v>
      </c>
      <c r="E44" s="793" t="s">
        <v>445</v>
      </c>
      <c r="F44" s="794"/>
      <c r="G44" s="794"/>
      <c r="H44" s="794"/>
      <c r="I44" s="794"/>
      <c r="J44" s="794"/>
      <c r="K44" s="794"/>
      <c r="L44" s="794"/>
      <c r="M44" s="794"/>
      <c r="N44" s="794"/>
      <c r="O44" s="537"/>
      <c r="P44" s="548"/>
      <c r="Q44" s="548"/>
      <c r="R44" s="548"/>
      <c r="S44" s="548"/>
      <c r="T44" s="548"/>
      <c r="U44" s="548"/>
      <c r="V44" s="548"/>
      <c r="W44" s="548"/>
      <c r="X44" s="548"/>
      <c r="Y44" s="547"/>
      <c r="Z44" s="546"/>
    </row>
    <row r="45" spans="2:26" ht="14.4" thickBot="1" x14ac:dyDescent="0.35">
      <c r="B45" s="548"/>
      <c r="C45" s="548"/>
      <c r="D45" s="548"/>
      <c r="E45" s="548"/>
      <c r="F45" s="548"/>
      <c r="G45" s="548"/>
      <c r="H45" s="548"/>
      <c r="I45" s="548"/>
      <c r="J45" s="548"/>
      <c r="K45" s="548"/>
      <c r="L45" s="548"/>
      <c r="M45" s="548"/>
      <c r="N45" s="548"/>
      <c r="O45" s="548"/>
      <c r="P45" s="548"/>
      <c r="Q45" s="548"/>
      <c r="R45" s="548"/>
      <c r="S45" s="548"/>
      <c r="T45" s="548"/>
      <c r="U45" s="548"/>
      <c r="V45" s="548"/>
      <c r="W45" s="548"/>
      <c r="X45" s="548"/>
      <c r="Y45" s="547"/>
      <c r="Z45" s="546"/>
    </row>
    <row r="46" spans="2:26" ht="14.4" thickBot="1" x14ac:dyDescent="0.35">
      <c r="B46" s="536" t="s">
        <v>45</v>
      </c>
      <c r="C46" s="506" t="s">
        <v>46</v>
      </c>
      <c r="D46" s="791" t="s">
        <v>18</v>
      </c>
      <c r="E46" s="791"/>
      <c r="F46" s="792"/>
      <c r="G46" s="535" t="s">
        <v>47</v>
      </c>
      <c r="H46" s="548"/>
      <c r="I46" s="548"/>
      <c r="J46" s="548"/>
      <c r="K46" s="548"/>
      <c r="L46" s="548"/>
      <c r="M46" s="548"/>
      <c r="N46" s="548"/>
      <c r="O46" s="548"/>
      <c r="P46" s="548"/>
      <c r="Q46" s="548"/>
      <c r="R46" s="548"/>
      <c r="S46" s="548"/>
      <c r="T46" s="548"/>
      <c r="U46" s="548"/>
      <c r="V46" s="546"/>
      <c r="W46" s="546"/>
      <c r="X46" s="546"/>
      <c r="Y46" s="546"/>
      <c r="Z46" s="546"/>
    </row>
    <row r="47" spans="2:26" ht="14.4" x14ac:dyDescent="0.3">
      <c r="B47" s="534" t="s">
        <v>48</v>
      </c>
      <c r="C47" s="533"/>
      <c r="D47" s="801"/>
      <c r="E47" s="801"/>
      <c r="F47" s="802"/>
      <c r="G47" s="548"/>
      <c r="H47" s="548"/>
      <c r="I47" s="548"/>
      <c r="J47" s="548"/>
      <c r="K47" s="548"/>
      <c r="L47" s="548"/>
      <c r="M47" s="548"/>
      <c r="N47" s="548"/>
      <c r="O47" s="548"/>
      <c r="P47" s="548"/>
      <c r="Q47" s="548"/>
      <c r="R47" s="548"/>
      <c r="S47" s="548"/>
      <c r="T47" s="548"/>
      <c r="U47" s="548"/>
      <c r="V47" s="546"/>
      <c r="W47" s="546"/>
      <c r="X47" s="546"/>
      <c r="Y47" s="546"/>
      <c r="Z47" s="546"/>
    </row>
    <row r="48" spans="2:26" ht="19.2" customHeight="1" x14ac:dyDescent="0.3">
      <c r="B48" s="532" t="s">
        <v>49</v>
      </c>
      <c r="C48" s="531"/>
      <c r="D48" s="803"/>
      <c r="E48" s="803"/>
      <c r="F48" s="804"/>
      <c r="G48" s="548"/>
      <c r="H48" s="548"/>
      <c r="I48" s="548"/>
      <c r="J48" s="548"/>
      <c r="K48" s="548"/>
      <c r="L48" s="548"/>
      <c r="M48" s="548"/>
      <c r="N48" s="548"/>
      <c r="O48" s="548"/>
      <c r="P48" s="548"/>
      <c r="Q48" s="548"/>
      <c r="R48" s="548"/>
      <c r="S48" s="548"/>
      <c r="T48" s="548"/>
      <c r="U48" s="548"/>
      <c r="V48" s="530"/>
      <c r="W48" s="547"/>
      <c r="X48" s="546"/>
      <c r="Y48" s="546"/>
      <c r="Z48" s="546"/>
    </row>
    <row r="49" spans="2:26" ht="15" thickBot="1" x14ac:dyDescent="0.35">
      <c r="B49" s="529" t="s">
        <v>50</v>
      </c>
      <c r="C49" s="528"/>
      <c r="D49" s="805"/>
      <c r="E49" s="805"/>
      <c r="F49" s="806"/>
      <c r="G49" s="548"/>
      <c r="H49" s="548"/>
      <c r="I49" s="548"/>
      <c r="J49" s="548"/>
      <c r="K49" s="548"/>
      <c r="L49" s="548"/>
      <c r="M49" s="548"/>
      <c r="N49" s="548"/>
      <c r="O49" s="548"/>
      <c r="P49" s="548"/>
      <c r="Q49" s="548"/>
      <c r="R49" s="548"/>
      <c r="S49" s="548"/>
      <c r="T49" s="548"/>
      <c r="U49" s="548"/>
      <c r="V49" s="546"/>
      <c r="W49" s="546"/>
      <c r="X49" s="546"/>
      <c r="Y49" s="546"/>
      <c r="Z49" s="546"/>
    </row>
    <row r="50" spans="2:26" ht="14.4" thickBot="1" x14ac:dyDescent="0.35">
      <c r="B50" s="548"/>
      <c r="C50" s="548"/>
      <c r="D50" s="548"/>
      <c r="E50" s="548"/>
      <c r="F50" s="548"/>
      <c r="G50" s="548"/>
      <c r="H50" s="548"/>
      <c r="I50" s="548"/>
      <c r="J50" s="548"/>
      <c r="K50" s="548"/>
      <c r="L50" s="548"/>
      <c r="M50" s="548"/>
      <c r="N50" s="548"/>
      <c r="O50" s="548"/>
      <c r="P50" s="548"/>
      <c r="Q50" s="548"/>
      <c r="R50" s="548"/>
      <c r="S50" s="548"/>
      <c r="T50" s="548"/>
      <c r="U50" s="548"/>
      <c r="V50" s="546"/>
      <c r="W50" s="546"/>
      <c r="X50" s="546"/>
      <c r="Y50" s="547"/>
      <c r="Z50" s="546"/>
    </row>
    <row r="51" spans="2:26" ht="14.4" thickBot="1" x14ac:dyDescent="0.35">
      <c r="B51" s="546"/>
      <c r="C51" s="795" t="s">
        <v>51</v>
      </c>
      <c r="D51" s="796"/>
      <c r="E51" s="796"/>
      <c r="F51" s="796"/>
      <c r="G51" s="797"/>
      <c r="H51" s="795" t="s">
        <v>52</v>
      </c>
      <c r="I51" s="796"/>
      <c r="J51" s="796"/>
      <c r="K51" s="796"/>
      <c r="L51" s="797"/>
      <c r="M51" s="798" t="s">
        <v>53</v>
      </c>
      <c r="N51" s="799"/>
      <c r="O51" s="799"/>
      <c r="P51" s="799"/>
      <c r="Q51" s="799"/>
      <c r="R51" s="799"/>
      <c r="S51" s="799"/>
      <c r="T51" s="799"/>
      <c r="U51" s="799"/>
      <c r="V51" s="800"/>
      <c r="W51" s="546"/>
      <c r="X51" s="546"/>
      <c r="Y51" s="547"/>
      <c r="Z51" s="546"/>
    </row>
    <row r="52" spans="2:26" ht="42" thickBot="1" x14ac:dyDescent="0.35">
      <c r="B52" s="527" t="s">
        <v>24</v>
      </c>
      <c r="C52" s="506" t="s">
        <v>19</v>
      </c>
      <c r="D52" s="526" t="s">
        <v>20</v>
      </c>
      <c r="E52" s="525" t="s">
        <v>21</v>
      </c>
      <c r="F52" s="525" t="s">
        <v>22</v>
      </c>
      <c r="G52" s="524" t="s">
        <v>23</v>
      </c>
      <c r="H52" s="506" t="s">
        <v>19</v>
      </c>
      <c r="I52" s="526" t="s">
        <v>20</v>
      </c>
      <c r="J52" s="525" t="s">
        <v>21</v>
      </c>
      <c r="K52" s="525" t="s">
        <v>22</v>
      </c>
      <c r="L52" s="524" t="s">
        <v>23</v>
      </c>
      <c r="M52" s="523" t="s">
        <v>54</v>
      </c>
      <c r="N52" s="522" t="s">
        <v>55</v>
      </c>
      <c r="O52" s="522" t="s">
        <v>56</v>
      </c>
      <c r="P52" s="522" t="s">
        <v>57</v>
      </c>
      <c r="Q52" s="522" t="s">
        <v>58</v>
      </c>
      <c r="R52" s="522" t="s">
        <v>59</v>
      </c>
      <c r="S52" s="522" t="s">
        <v>60</v>
      </c>
      <c r="T52" s="522" t="s">
        <v>61</v>
      </c>
      <c r="U52" s="522" t="s">
        <v>62</v>
      </c>
      <c r="V52" s="521" t="s">
        <v>63</v>
      </c>
      <c r="W52" s="546"/>
      <c r="X52" s="546"/>
      <c r="Y52" s="547"/>
      <c r="Z52" s="546"/>
    </row>
    <row r="53" spans="2:26" ht="13.8" x14ac:dyDescent="0.3">
      <c r="B53" s="534" t="s">
        <v>29</v>
      </c>
      <c r="C53" s="520">
        <f t="shared" ref="C53:C64" si="1">SUM(G21,H21)*I21</f>
        <v>0</v>
      </c>
      <c r="D53" s="519">
        <f t="shared" ref="D53:D64" si="2">SUM(K21,L21)*M21</f>
        <v>0</v>
      </c>
      <c r="E53" s="519">
        <f t="shared" ref="E53:E64" si="3">SUM(O21,P21)*Q21</f>
        <v>0</v>
      </c>
      <c r="F53" s="519">
        <f t="shared" ref="F53:F64" si="4">SUM(S21,T21)*U21</f>
        <v>0</v>
      </c>
      <c r="G53" s="518">
        <f t="shared" ref="G53:G64" si="5">SUM(W21,X21)*Y21</f>
        <v>0</v>
      </c>
      <c r="H53" s="520">
        <f t="shared" ref="H53:H64" si="6">SUM(G21,H21)*J21</f>
        <v>0</v>
      </c>
      <c r="I53" s="519">
        <f t="shared" ref="I53:I64" si="7">SUM(K21,L21)*N21</f>
        <v>0</v>
      </c>
      <c r="J53" s="519">
        <f t="shared" ref="J53:J64" si="8">SUM(O21,P21)*R21</f>
        <v>0</v>
      </c>
      <c r="K53" s="519">
        <f t="shared" ref="K53:K64" si="9">SUM(S21,T21)*V21</f>
        <v>0</v>
      </c>
      <c r="L53" s="518">
        <f t="shared" ref="L53:L64" si="10">SUM(W21,X21)*Z21</f>
        <v>0</v>
      </c>
      <c r="M53" s="520" cm="1">
        <f t="array" ref="M53">IFERROR(
SUM(_xlfn._xlws.FILTER(DetailedExpenseTable[Cost],
(DetailedExpenseTable[Budget Item]=$B53)*
(DetailedExpenseTable[Expense Location]=M$52)
)),0)</f>
        <v>0</v>
      </c>
      <c r="N53" s="519" cm="1">
        <f t="array" ref="N53">IFERROR(
SUM(_xlfn._xlws.FILTER(DetailedExpenseTable[Cost],
(DetailedExpenseTable[Budget Item]=$B53)*
(DetailedExpenseTable[Expense Location]=N$52)
)),0)</f>
        <v>0</v>
      </c>
      <c r="O53" s="519" cm="1">
        <f t="array" ref="O53">IFERROR(
SUM(_xlfn._xlws.FILTER(DetailedExpenseTable[Cost],
(DetailedExpenseTable[Budget Item]=$B53)*
(DetailedExpenseTable[Expense Location]=O$52)
)),0)</f>
        <v>0</v>
      </c>
      <c r="P53" s="519" cm="1">
        <f t="array" ref="P53">IFERROR(
SUM(_xlfn._xlws.FILTER(DetailedExpenseTable[Cost],
(DetailedExpenseTable[Budget Item]=$B53)*
(DetailedExpenseTable[Expense Location]=P$52)
)),0)</f>
        <v>0</v>
      </c>
      <c r="Q53" s="519" cm="1">
        <f t="array" ref="Q53">IFERROR(
SUM(_xlfn._xlws.FILTER(DetailedExpenseTable[Cost],
(DetailedExpenseTable[Budget Item]=$B53)*
(DetailedExpenseTable[Expense Location]=Q$52)
)),0)</f>
        <v>0</v>
      </c>
      <c r="R53" s="519" cm="1">
        <f t="array" ref="R53">IFERROR(
SUM(_xlfn._xlws.FILTER(DetailedExpenseTable[Cost],
(DetailedExpenseTable[Budget Item]=$B53)*
(DetailedExpenseTable[Expense Location]=R$52)
)),0)</f>
        <v>0</v>
      </c>
      <c r="S53" s="519" cm="1">
        <f t="array" ref="S53">IFERROR(
SUM(_xlfn._xlws.FILTER(DetailedExpenseTable[Cost],
(DetailedExpenseTable[Budget Item]=$B53)*
(DetailedExpenseTable[Expense Location]=S$52)
)),0)</f>
        <v>0</v>
      </c>
      <c r="T53" s="519" cm="1">
        <f t="array" ref="T53">IFERROR(
SUM(_xlfn._xlws.FILTER(DetailedExpenseTable[Cost],
(DetailedExpenseTable[Budget Item]=$B53)*
(DetailedExpenseTable[Expense Location]=T$52)
)),0)</f>
        <v>0</v>
      </c>
      <c r="U53" s="519" cm="1">
        <f t="array" ref="U53">IFERROR(
SUM(_xlfn._xlws.FILTER(DetailedExpenseTable[Cost],
(DetailedExpenseTable[Budget Item]=$B53)*
(DetailedExpenseTable[Expense Location]=U$52)
)),0)</f>
        <v>0</v>
      </c>
      <c r="V53" s="517" cm="1">
        <f t="array" ref="V53">IFERROR(
SUM(_xlfn._xlws.FILTER(DetailedExpenseTable[Cost],
(DetailedExpenseTable[Budget Item]=$B53)*
(DetailedExpenseTable[Expense Location]=V$52)
)),0)</f>
        <v>0</v>
      </c>
      <c r="W53" s="546"/>
      <c r="X53" s="546"/>
      <c r="Y53" s="547"/>
      <c r="Z53" s="546"/>
    </row>
    <row r="54" spans="2:26" ht="13.8" x14ac:dyDescent="0.3">
      <c r="B54" s="532" t="s">
        <v>30</v>
      </c>
      <c r="C54" s="516">
        <f t="shared" si="1"/>
        <v>0</v>
      </c>
      <c r="D54" s="515">
        <f t="shared" si="2"/>
        <v>0</v>
      </c>
      <c r="E54" s="515">
        <f t="shared" si="3"/>
        <v>0</v>
      </c>
      <c r="F54" s="515">
        <f t="shared" si="4"/>
        <v>0</v>
      </c>
      <c r="G54" s="514">
        <f t="shared" si="5"/>
        <v>0</v>
      </c>
      <c r="H54" s="516">
        <f t="shared" si="6"/>
        <v>0</v>
      </c>
      <c r="I54" s="515">
        <f t="shared" si="7"/>
        <v>0</v>
      </c>
      <c r="J54" s="515">
        <f t="shared" si="8"/>
        <v>0</v>
      </c>
      <c r="K54" s="515">
        <f t="shared" si="9"/>
        <v>0</v>
      </c>
      <c r="L54" s="514">
        <f t="shared" si="10"/>
        <v>0</v>
      </c>
      <c r="M54" s="516" cm="1">
        <f t="array" ref="M54">IFERROR(
SUM(_xlfn._xlws.FILTER(DetailedExpenseTable[Cost],
(DetailedExpenseTable[Budget Item]=$B54)*
(DetailedExpenseTable[Expense Location]=M$52)
)),0)</f>
        <v>0</v>
      </c>
      <c r="N54" s="515" cm="1">
        <f t="array" ref="N54">IFERROR(
SUM(_xlfn._xlws.FILTER(DetailedExpenseTable[Cost],
(DetailedExpenseTable[Budget Item]=$B54)*
(DetailedExpenseTable[Expense Location]=N$52)
)),0)</f>
        <v>0</v>
      </c>
      <c r="O54" s="515" cm="1">
        <f t="array" ref="O54">IFERROR(
SUM(_xlfn._xlws.FILTER(DetailedExpenseTable[Cost],
(DetailedExpenseTable[Budget Item]=$B54)*
(DetailedExpenseTable[Expense Location]=O$52)
)),0)</f>
        <v>0</v>
      </c>
      <c r="P54" s="515" cm="1">
        <f t="array" ref="P54">IFERROR(
SUM(_xlfn._xlws.FILTER(DetailedExpenseTable[Cost],
(DetailedExpenseTable[Budget Item]=$B54)*
(DetailedExpenseTable[Expense Location]=P$52)
)),0)</f>
        <v>0</v>
      </c>
      <c r="Q54" s="515" cm="1">
        <f t="array" ref="Q54">IFERROR(
SUM(_xlfn._xlws.FILTER(DetailedExpenseTable[Cost],
(DetailedExpenseTable[Budget Item]=$B54)*
(DetailedExpenseTable[Expense Location]=Q$52)
)),0)</f>
        <v>0</v>
      </c>
      <c r="R54" s="515" cm="1">
        <f t="array" ref="R54">IFERROR(
SUM(_xlfn._xlws.FILTER(DetailedExpenseTable[Cost],
(DetailedExpenseTable[Budget Item]=$B54)*
(DetailedExpenseTable[Expense Location]=R$52)
)),0)</f>
        <v>0</v>
      </c>
      <c r="S54" s="515" cm="1">
        <f t="array" ref="S54">IFERROR(
SUM(_xlfn._xlws.FILTER(DetailedExpenseTable[Cost],
(DetailedExpenseTable[Budget Item]=$B54)*
(DetailedExpenseTable[Expense Location]=S$52)
)),0)</f>
        <v>0</v>
      </c>
      <c r="T54" s="515" cm="1">
        <f t="array" ref="T54">IFERROR(
SUM(_xlfn._xlws.FILTER(DetailedExpenseTable[Cost],
(DetailedExpenseTable[Budget Item]=$B54)*
(DetailedExpenseTable[Expense Location]=T$52)
)),0)</f>
        <v>0</v>
      </c>
      <c r="U54" s="515" cm="1">
        <f t="array" ref="U54">IFERROR(
SUM(_xlfn._xlws.FILTER(DetailedExpenseTable[Cost],
(DetailedExpenseTable[Budget Item]=$B54)*
(DetailedExpenseTable[Expense Location]=U$52)
)),0)</f>
        <v>0</v>
      </c>
      <c r="V54" s="513" cm="1">
        <f t="array" ref="V54">IFERROR(
SUM(_xlfn._xlws.FILTER(DetailedExpenseTable[Cost],
(DetailedExpenseTable[Budget Item]=$B54)*
(DetailedExpenseTable[Expense Location]=V$52)
)),0)</f>
        <v>0</v>
      </c>
      <c r="W54" s="546"/>
      <c r="X54" s="546"/>
      <c r="Y54" s="547"/>
      <c r="Z54" s="546"/>
    </row>
    <row r="55" spans="2:26" ht="13.8" x14ac:dyDescent="0.3">
      <c r="B55" s="532" t="s">
        <v>31</v>
      </c>
      <c r="C55" s="516">
        <f t="shared" si="1"/>
        <v>0</v>
      </c>
      <c r="D55" s="515">
        <f t="shared" si="2"/>
        <v>0</v>
      </c>
      <c r="E55" s="515">
        <f t="shared" si="3"/>
        <v>0</v>
      </c>
      <c r="F55" s="515">
        <f t="shared" si="4"/>
        <v>0</v>
      </c>
      <c r="G55" s="514">
        <f t="shared" si="5"/>
        <v>0</v>
      </c>
      <c r="H55" s="516">
        <f t="shared" si="6"/>
        <v>0</v>
      </c>
      <c r="I55" s="515">
        <f t="shared" si="7"/>
        <v>0</v>
      </c>
      <c r="J55" s="515">
        <f t="shared" si="8"/>
        <v>0</v>
      </c>
      <c r="K55" s="515">
        <f t="shared" si="9"/>
        <v>0</v>
      </c>
      <c r="L55" s="514">
        <f t="shared" si="10"/>
        <v>0</v>
      </c>
      <c r="M55" s="516" cm="1">
        <f t="array" ref="M55">IFERROR(
SUM(_xlfn._xlws.FILTER(DetailedExpenseTable[Cost],
(DetailedExpenseTable[Budget Item]=$B55)*
(DetailedExpenseTable[Expense Location]=M$52)
)),0)</f>
        <v>0</v>
      </c>
      <c r="N55" s="515" cm="1">
        <f t="array" ref="N55">IFERROR(
SUM(_xlfn._xlws.FILTER(DetailedExpenseTable[Cost],
(DetailedExpenseTable[Budget Item]=$B55)*
(DetailedExpenseTable[Expense Location]=N$52)
)),0)</f>
        <v>0</v>
      </c>
      <c r="O55" s="515" cm="1">
        <f t="array" ref="O55">IFERROR(
SUM(_xlfn._xlws.FILTER(DetailedExpenseTable[Cost],
(DetailedExpenseTable[Budget Item]=$B55)*
(DetailedExpenseTable[Expense Location]=O$52)
)),0)</f>
        <v>0</v>
      </c>
      <c r="P55" s="515" cm="1">
        <f t="array" ref="P55">IFERROR(
SUM(_xlfn._xlws.FILTER(DetailedExpenseTable[Cost],
(DetailedExpenseTable[Budget Item]=$B55)*
(DetailedExpenseTable[Expense Location]=P$52)
)),0)</f>
        <v>0</v>
      </c>
      <c r="Q55" s="515" cm="1">
        <f t="array" ref="Q55">IFERROR(
SUM(_xlfn._xlws.FILTER(DetailedExpenseTable[Cost],
(DetailedExpenseTable[Budget Item]=$B55)*
(DetailedExpenseTable[Expense Location]=Q$52)
)),0)</f>
        <v>0</v>
      </c>
      <c r="R55" s="515" cm="1">
        <f t="array" ref="R55">IFERROR(
SUM(_xlfn._xlws.FILTER(DetailedExpenseTable[Cost],
(DetailedExpenseTable[Budget Item]=$B55)*
(DetailedExpenseTable[Expense Location]=R$52)
)),0)</f>
        <v>0</v>
      </c>
      <c r="S55" s="515" cm="1">
        <f t="array" ref="S55">IFERROR(
SUM(_xlfn._xlws.FILTER(DetailedExpenseTable[Cost],
(DetailedExpenseTable[Budget Item]=$B55)*
(DetailedExpenseTable[Expense Location]=S$52)
)),0)</f>
        <v>0</v>
      </c>
      <c r="T55" s="515" cm="1">
        <f t="array" ref="T55">IFERROR(
SUM(_xlfn._xlws.FILTER(DetailedExpenseTable[Cost],
(DetailedExpenseTable[Budget Item]=$B55)*
(DetailedExpenseTable[Expense Location]=T$52)
)),0)</f>
        <v>0</v>
      </c>
      <c r="U55" s="515" cm="1">
        <f t="array" ref="U55">IFERROR(
SUM(_xlfn._xlws.FILTER(DetailedExpenseTable[Cost],
(DetailedExpenseTable[Budget Item]=$B55)*
(DetailedExpenseTable[Expense Location]=U$52)
)),0)</f>
        <v>0</v>
      </c>
      <c r="V55" s="513" cm="1">
        <f t="array" ref="V55">IFERROR(
SUM(_xlfn._xlws.FILTER(DetailedExpenseTable[Cost],
(DetailedExpenseTable[Budget Item]=$B55)*
(DetailedExpenseTable[Expense Location]=V$52)
)),0)</f>
        <v>0</v>
      </c>
      <c r="W55" s="546"/>
      <c r="X55" s="546"/>
      <c r="Y55" s="547"/>
      <c r="Z55" s="546"/>
    </row>
    <row r="56" spans="2:26" ht="13.8" x14ac:dyDescent="0.3">
      <c r="B56" s="532" t="s">
        <v>32</v>
      </c>
      <c r="C56" s="516">
        <f t="shared" si="1"/>
        <v>0</v>
      </c>
      <c r="D56" s="515">
        <f t="shared" si="2"/>
        <v>0</v>
      </c>
      <c r="E56" s="515">
        <f t="shared" si="3"/>
        <v>0</v>
      </c>
      <c r="F56" s="515">
        <f t="shared" si="4"/>
        <v>0</v>
      </c>
      <c r="G56" s="514">
        <f t="shared" si="5"/>
        <v>0</v>
      </c>
      <c r="H56" s="516">
        <f t="shared" si="6"/>
        <v>0</v>
      </c>
      <c r="I56" s="515">
        <f t="shared" si="7"/>
        <v>0</v>
      </c>
      <c r="J56" s="515">
        <f t="shared" si="8"/>
        <v>0</v>
      </c>
      <c r="K56" s="515">
        <f t="shared" si="9"/>
        <v>0</v>
      </c>
      <c r="L56" s="514">
        <f t="shared" si="10"/>
        <v>0</v>
      </c>
      <c r="M56" s="516" cm="1">
        <f t="array" ref="M56">IFERROR(
SUM(_xlfn._xlws.FILTER(DetailedExpenseTable[Cost],
(DetailedExpenseTable[Budget Item]=$B56)*
(DetailedExpenseTable[Expense Location]=M$52)
)),0)</f>
        <v>0</v>
      </c>
      <c r="N56" s="515" cm="1">
        <f t="array" ref="N56">IFERROR(
SUM(_xlfn._xlws.FILTER(DetailedExpenseTable[Cost],
(DetailedExpenseTable[Budget Item]=$B56)*
(DetailedExpenseTable[Expense Location]=N$52)
)),0)</f>
        <v>0</v>
      </c>
      <c r="O56" s="515" cm="1">
        <f t="array" ref="O56">IFERROR(
SUM(_xlfn._xlws.FILTER(DetailedExpenseTable[Cost],
(DetailedExpenseTable[Budget Item]=$B56)*
(DetailedExpenseTable[Expense Location]=O$52)
)),0)</f>
        <v>0</v>
      </c>
      <c r="P56" s="515" cm="1">
        <f t="array" ref="P56">IFERROR(
SUM(_xlfn._xlws.FILTER(DetailedExpenseTable[Cost],
(DetailedExpenseTable[Budget Item]=$B56)*
(DetailedExpenseTable[Expense Location]=P$52)
)),0)</f>
        <v>0</v>
      </c>
      <c r="Q56" s="515" cm="1">
        <f t="array" ref="Q56">IFERROR(
SUM(_xlfn._xlws.FILTER(DetailedExpenseTable[Cost],
(DetailedExpenseTable[Budget Item]=$B56)*
(DetailedExpenseTable[Expense Location]=Q$52)
)),0)</f>
        <v>0</v>
      </c>
      <c r="R56" s="515" cm="1">
        <f t="array" ref="R56">IFERROR(
SUM(_xlfn._xlws.FILTER(DetailedExpenseTable[Cost],
(DetailedExpenseTable[Budget Item]=$B56)*
(DetailedExpenseTable[Expense Location]=R$52)
)),0)</f>
        <v>0</v>
      </c>
      <c r="S56" s="515" cm="1">
        <f t="array" ref="S56">IFERROR(
SUM(_xlfn._xlws.FILTER(DetailedExpenseTable[Cost],
(DetailedExpenseTable[Budget Item]=$B56)*
(DetailedExpenseTable[Expense Location]=S$52)
)),0)</f>
        <v>0</v>
      </c>
      <c r="T56" s="515" cm="1">
        <f t="array" ref="T56">IFERROR(
SUM(_xlfn._xlws.FILTER(DetailedExpenseTable[Cost],
(DetailedExpenseTable[Budget Item]=$B56)*
(DetailedExpenseTable[Expense Location]=T$52)
)),0)</f>
        <v>0</v>
      </c>
      <c r="U56" s="515" cm="1">
        <f t="array" ref="U56">IFERROR(
SUM(_xlfn._xlws.FILTER(DetailedExpenseTable[Cost],
(DetailedExpenseTable[Budget Item]=$B56)*
(DetailedExpenseTable[Expense Location]=U$52)
)),0)</f>
        <v>0</v>
      </c>
      <c r="V56" s="513" cm="1">
        <f t="array" ref="V56">IFERROR(
SUM(_xlfn._xlws.FILTER(DetailedExpenseTable[Cost],
(DetailedExpenseTable[Budget Item]=$B56)*
(DetailedExpenseTable[Expense Location]=V$52)
)),0)</f>
        <v>0</v>
      </c>
      <c r="W56" s="546"/>
      <c r="X56" s="546"/>
      <c r="Y56" s="547"/>
      <c r="Z56" s="546"/>
    </row>
    <row r="57" spans="2:26" ht="13.8" x14ac:dyDescent="0.3">
      <c r="B57" s="532" t="s">
        <v>33</v>
      </c>
      <c r="C57" s="516">
        <f t="shared" si="1"/>
        <v>0</v>
      </c>
      <c r="D57" s="515">
        <f t="shared" si="2"/>
        <v>0</v>
      </c>
      <c r="E57" s="515">
        <f t="shared" si="3"/>
        <v>0</v>
      </c>
      <c r="F57" s="515">
        <f t="shared" si="4"/>
        <v>0</v>
      </c>
      <c r="G57" s="514">
        <f t="shared" si="5"/>
        <v>0</v>
      </c>
      <c r="H57" s="516">
        <f t="shared" si="6"/>
        <v>0</v>
      </c>
      <c r="I57" s="515">
        <f t="shared" si="7"/>
        <v>0</v>
      </c>
      <c r="J57" s="515">
        <f t="shared" si="8"/>
        <v>0</v>
      </c>
      <c r="K57" s="515">
        <f t="shared" si="9"/>
        <v>0</v>
      </c>
      <c r="L57" s="514">
        <f t="shared" si="10"/>
        <v>0</v>
      </c>
      <c r="M57" s="516" cm="1">
        <f t="array" ref="M57">IFERROR(
SUM(_xlfn._xlws.FILTER(DetailedExpenseTable[Cost],
(DetailedExpenseTable[Budget Item]=$B57)*
(DetailedExpenseTable[Expense Location]=M$52)
)),0)</f>
        <v>0</v>
      </c>
      <c r="N57" s="515" cm="1">
        <f t="array" ref="N57">IFERROR(
SUM(_xlfn._xlws.FILTER(DetailedExpenseTable[Cost],
(DetailedExpenseTable[Budget Item]=$B57)*
(DetailedExpenseTable[Expense Location]=N$52)
)),0)</f>
        <v>0</v>
      </c>
      <c r="O57" s="515" cm="1">
        <f t="array" ref="O57">IFERROR(
SUM(_xlfn._xlws.FILTER(DetailedExpenseTable[Cost],
(DetailedExpenseTable[Budget Item]=$B57)*
(DetailedExpenseTable[Expense Location]=O$52)
)),0)</f>
        <v>0</v>
      </c>
      <c r="P57" s="515" cm="1">
        <f t="array" ref="P57">IFERROR(
SUM(_xlfn._xlws.FILTER(DetailedExpenseTable[Cost],
(DetailedExpenseTable[Budget Item]=$B57)*
(DetailedExpenseTable[Expense Location]=P$52)
)),0)</f>
        <v>0</v>
      </c>
      <c r="Q57" s="515" cm="1">
        <f t="array" ref="Q57">IFERROR(
SUM(_xlfn._xlws.FILTER(DetailedExpenseTable[Cost],
(DetailedExpenseTable[Budget Item]=$B57)*
(DetailedExpenseTable[Expense Location]=Q$52)
)),0)</f>
        <v>0</v>
      </c>
      <c r="R57" s="515" cm="1">
        <f t="array" ref="R57">IFERROR(
SUM(_xlfn._xlws.FILTER(DetailedExpenseTable[Cost],
(DetailedExpenseTable[Budget Item]=$B57)*
(DetailedExpenseTable[Expense Location]=R$52)
)),0)</f>
        <v>0</v>
      </c>
      <c r="S57" s="515" cm="1">
        <f t="array" ref="S57">IFERROR(
SUM(_xlfn._xlws.FILTER(DetailedExpenseTable[Cost],
(DetailedExpenseTable[Budget Item]=$B57)*
(DetailedExpenseTable[Expense Location]=S$52)
)),0)</f>
        <v>0</v>
      </c>
      <c r="T57" s="515" cm="1">
        <f t="array" ref="T57">IFERROR(
SUM(_xlfn._xlws.FILTER(DetailedExpenseTable[Cost],
(DetailedExpenseTable[Budget Item]=$B57)*
(DetailedExpenseTable[Expense Location]=T$52)
)),0)</f>
        <v>0</v>
      </c>
      <c r="U57" s="515" cm="1">
        <f t="array" ref="U57">IFERROR(
SUM(_xlfn._xlws.FILTER(DetailedExpenseTable[Cost],
(DetailedExpenseTable[Budget Item]=$B57)*
(DetailedExpenseTable[Expense Location]=U$52)
)),0)</f>
        <v>0</v>
      </c>
      <c r="V57" s="513" cm="1">
        <f t="array" ref="V57">IFERROR(
SUM(_xlfn._xlws.FILTER(DetailedExpenseTable[Cost],
(DetailedExpenseTable[Budget Item]=$B57)*
(DetailedExpenseTable[Expense Location]=V$52)
)),0)</f>
        <v>0</v>
      </c>
      <c r="W57" s="546"/>
      <c r="X57" s="546"/>
      <c r="Y57" s="547"/>
      <c r="Z57" s="546"/>
    </row>
    <row r="58" spans="2:26" ht="14.1" customHeight="1" x14ac:dyDescent="0.3">
      <c r="B58" s="532" t="s">
        <v>34</v>
      </c>
      <c r="C58" s="516">
        <f t="shared" si="1"/>
        <v>0</v>
      </c>
      <c r="D58" s="515">
        <f t="shared" si="2"/>
        <v>0</v>
      </c>
      <c r="E58" s="515">
        <f t="shared" si="3"/>
        <v>0</v>
      </c>
      <c r="F58" s="515">
        <f t="shared" si="4"/>
        <v>0</v>
      </c>
      <c r="G58" s="514">
        <f t="shared" si="5"/>
        <v>0</v>
      </c>
      <c r="H58" s="516">
        <f t="shared" si="6"/>
        <v>0</v>
      </c>
      <c r="I58" s="515">
        <f t="shared" si="7"/>
        <v>0</v>
      </c>
      <c r="J58" s="515">
        <f t="shared" si="8"/>
        <v>0</v>
      </c>
      <c r="K58" s="515">
        <f t="shared" si="9"/>
        <v>0</v>
      </c>
      <c r="L58" s="514">
        <f t="shared" si="10"/>
        <v>0</v>
      </c>
      <c r="M58" s="516" cm="1">
        <f t="array" ref="M58">IFERROR(
SUM(_xlfn._xlws.FILTER(DetailedExpenseTable[Cost],
(DetailedExpenseTable[Budget Item]=$B58)*
(DetailedExpenseTable[Expense Location]=M$52)
)),0)</f>
        <v>0</v>
      </c>
      <c r="N58" s="515" cm="1">
        <f t="array" ref="N58">IFERROR(
SUM(_xlfn._xlws.FILTER(DetailedExpenseTable[Cost],
(DetailedExpenseTable[Budget Item]=$B58)*
(DetailedExpenseTable[Expense Location]=N$52)
)),0)</f>
        <v>0</v>
      </c>
      <c r="O58" s="515" cm="1">
        <f t="array" ref="O58">IFERROR(
SUM(_xlfn._xlws.FILTER(DetailedExpenseTable[Cost],
(DetailedExpenseTable[Budget Item]=$B58)*
(DetailedExpenseTable[Expense Location]=O$52)
)),0)</f>
        <v>0</v>
      </c>
      <c r="P58" s="515" cm="1">
        <f t="array" ref="P58">IFERROR(
SUM(_xlfn._xlws.FILTER(DetailedExpenseTable[Cost],
(DetailedExpenseTable[Budget Item]=$B58)*
(DetailedExpenseTable[Expense Location]=P$52)
)),0)</f>
        <v>0</v>
      </c>
      <c r="Q58" s="515" cm="1">
        <f t="array" ref="Q58">IFERROR(
SUM(_xlfn._xlws.FILTER(DetailedExpenseTable[Cost],
(DetailedExpenseTable[Budget Item]=$B58)*
(DetailedExpenseTable[Expense Location]=Q$52)
)),0)</f>
        <v>0</v>
      </c>
      <c r="R58" s="515" cm="1">
        <f t="array" ref="R58">IFERROR(
SUM(_xlfn._xlws.FILTER(DetailedExpenseTable[Cost],
(DetailedExpenseTable[Budget Item]=$B58)*
(DetailedExpenseTable[Expense Location]=R$52)
)),0)</f>
        <v>0</v>
      </c>
      <c r="S58" s="515" cm="1">
        <f t="array" ref="S58">IFERROR(
SUM(_xlfn._xlws.FILTER(DetailedExpenseTable[Cost],
(DetailedExpenseTable[Budget Item]=$B58)*
(DetailedExpenseTable[Expense Location]=S$52)
)),0)</f>
        <v>0</v>
      </c>
      <c r="T58" s="515" cm="1">
        <f t="array" ref="T58">IFERROR(
SUM(_xlfn._xlws.FILTER(DetailedExpenseTable[Cost],
(DetailedExpenseTable[Budget Item]=$B58)*
(DetailedExpenseTable[Expense Location]=T$52)
)),0)</f>
        <v>0</v>
      </c>
      <c r="U58" s="515" cm="1">
        <f t="array" ref="U58">IFERROR(
SUM(_xlfn._xlws.FILTER(DetailedExpenseTable[Cost],
(DetailedExpenseTable[Budget Item]=$B58)*
(DetailedExpenseTable[Expense Location]=U$52)
)),0)</f>
        <v>0</v>
      </c>
      <c r="V58" s="513" cm="1">
        <f t="array" ref="V58">IFERROR(
SUM(_xlfn._xlws.FILTER(DetailedExpenseTable[Cost],
(DetailedExpenseTable[Budget Item]=$B58)*
(DetailedExpenseTable[Expense Location]=V$52)
)),0)</f>
        <v>0</v>
      </c>
      <c r="W58" s="546"/>
      <c r="X58" s="546"/>
      <c r="Y58" s="547"/>
      <c r="Z58" s="546"/>
    </row>
    <row r="59" spans="2:26" ht="14.1" customHeight="1" x14ac:dyDescent="0.3">
      <c r="B59" s="532" t="s">
        <v>35</v>
      </c>
      <c r="C59" s="516">
        <f t="shared" si="1"/>
        <v>0</v>
      </c>
      <c r="D59" s="515">
        <f t="shared" si="2"/>
        <v>0</v>
      </c>
      <c r="E59" s="515">
        <f t="shared" si="3"/>
        <v>0</v>
      </c>
      <c r="F59" s="515">
        <f t="shared" si="4"/>
        <v>0</v>
      </c>
      <c r="G59" s="514">
        <f t="shared" si="5"/>
        <v>0</v>
      </c>
      <c r="H59" s="516">
        <f t="shared" si="6"/>
        <v>0</v>
      </c>
      <c r="I59" s="515">
        <f t="shared" si="7"/>
        <v>0</v>
      </c>
      <c r="J59" s="515">
        <f t="shared" si="8"/>
        <v>0</v>
      </c>
      <c r="K59" s="515">
        <f t="shared" si="9"/>
        <v>0</v>
      </c>
      <c r="L59" s="514">
        <f t="shared" si="10"/>
        <v>0</v>
      </c>
      <c r="M59" s="516" cm="1">
        <f t="array" ref="M59">IFERROR(
SUM(_xlfn._xlws.FILTER(DetailedExpenseTable[Cost],
(DetailedExpenseTable[Budget Item]=$B59)*
(DetailedExpenseTable[Expense Location]=M$52)
)),0)</f>
        <v>0</v>
      </c>
      <c r="N59" s="515" cm="1">
        <f t="array" ref="N59">IFERROR(
SUM(_xlfn._xlws.FILTER(DetailedExpenseTable[Cost],
(DetailedExpenseTable[Budget Item]=$B59)*
(DetailedExpenseTable[Expense Location]=N$52)
)),0)</f>
        <v>0</v>
      </c>
      <c r="O59" s="515" cm="1">
        <f t="array" ref="O59">IFERROR(
SUM(_xlfn._xlws.FILTER(DetailedExpenseTable[Cost],
(DetailedExpenseTable[Budget Item]=$B59)*
(DetailedExpenseTable[Expense Location]=O$52)
)),0)</f>
        <v>0</v>
      </c>
      <c r="P59" s="515" cm="1">
        <f t="array" ref="P59">IFERROR(
SUM(_xlfn._xlws.FILTER(DetailedExpenseTable[Cost],
(DetailedExpenseTable[Budget Item]=$B59)*
(DetailedExpenseTable[Expense Location]=P$52)
)),0)</f>
        <v>0</v>
      </c>
      <c r="Q59" s="515" cm="1">
        <f t="array" ref="Q59">IFERROR(
SUM(_xlfn._xlws.FILTER(DetailedExpenseTable[Cost],
(DetailedExpenseTable[Budget Item]=$B59)*
(DetailedExpenseTable[Expense Location]=Q$52)
)),0)</f>
        <v>0</v>
      </c>
      <c r="R59" s="515" cm="1">
        <f t="array" ref="R59">IFERROR(
SUM(_xlfn._xlws.FILTER(DetailedExpenseTable[Cost],
(DetailedExpenseTable[Budget Item]=$B59)*
(DetailedExpenseTable[Expense Location]=R$52)
)),0)</f>
        <v>0</v>
      </c>
      <c r="S59" s="515" cm="1">
        <f t="array" ref="S59">IFERROR(
SUM(_xlfn._xlws.FILTER(DetailedExpenseTable[Cost],
(DetailedExpenseTable[Budget Item]=$B59)*
(DetailedExpenseTable[Expense Location]=S$52)
)),0)</f>
        <v>0</v>
      </c>
      <c r="T59" s="515" cm="1">
        <f t="array" ref="T59">IFERROR(
SUM(_xlfn._xlws.FILTER(DetailedExpenseTable[Cost],
(DetailedExpenseTable[Budget Item]=$B59)*
(DetailedExpenseTable[Expense Location]=T$52)
)),0)</f>
        <v>0</v>
      </c>
      <c r="U59" s="515" cm="1">
        <f t="array" ref="U59">IFERROR(
SUM(_xlfn._xlws.FILTER(DetailedExpenseTable[Cost],
(DetailedExpenseTable[Budget Item]=$B59)*
(DetailedExpenseTable[Expense Location]=U$52)
)),0)</f>
        <v>0</v>
      </c>
      <c r="V59" s="513" cm="1">
        <f t="array" ref="V59">IFERROR(
SUM(_xlfn._xlws.FILTER(DetailedExpenseTable[Cost],
(DetailedExpenseTable[Budget Item]=$B59)*
(DetailedExpenseTable[Expense Location]=V$52)
)),0)</f>
        <v>0</v>
      </c>
      <c r="W59" s="546"/>
      <c r="X59" s="547"/>
      <c r="Y59" s="546"/>
      <c r="Z59" s="546"/>
    </row>
    <row r="60" spans="2:26" ht="14.55" customHeight="1" x14ac:dyDescent="0.3">
      <c r="B60" s="532" t="s">
        <v>36</v>
      </c>
      <c r="C60" s="516">
        <f t="shared" si="1"/>
        <v>0</v>
      </c>
      <c r="D60" s="515">
        <f t="shared" si="2"/>
        <v>0</v>
      </c>
      <c r="E60" s="515">
        <f t="shared" si="3"/>
        <v>0</v>
      </c>
      <c r="F60" s="515">
        <f t="shared" si="4"/>
        <v>0</v>
      </c>
      <c r="G60" s="514">
        <f t="shared" si="5"/>
        <v>0</v>
      </c>
      <c r="H60" s="516">
        <f t="shared" si="6"/>
        <v>0</v>
      </c>
      <c r="I60" s="515">
        <f t="shared" si="7"/>
        <v>0</v>
      </c>
      <c r="J60" s="515">
        <f t="shared" si="8"/>
        <v>0</v>
      </c>
      <c r="K60" s="515">
        <f t="shared" si="9"/>
        <v>0</v>
      </c>
      <c r="L60" s="514">
        <f t="shared" si="10"/>
        <v>0</v>
      </c>
      <c r="M60" s="516" cm="1">
        <f t="array" ref="M60">IFERROR(
SUM(_xlfn._xlws.FILTER(DetailedExpenseTable[Cost],
(DetailedExpenseTable[Budget Item]=$B60)*
(DetailedExpenseTable[Expense Location]=M$52)
)),0)</f>
        <v>0</v>
      </c>
      <c r="N60" s="515" cm="1">
        <f t="array" ref="N60">IFERROR(
SUM(_xlfn._xlws.FILTER(DetailedExpenseTable[Cost],
(DetailedExpenseTable[Budget Item]=$B60)*
(DetailedExpenseTable[Expense Location]=N$52)
)),0)</f>
        <v>0</v>
      </c>
      <c r="O60" s="515" cm="1">
        <f t="array" ref="O60">IFERROR(
SUM(_xlfn._xlws.FILTER(DetailedExpenseTable[Cost],
(DetailedExpenseTable[Budget Item]=$B60)*
(DetailedExpenseTable[Expense Location]=O$52)
)),0)</f>
        <v>0</v>
      </c>
      <c r="P60" s="515" cm="1">
        <f t="array" ref="P60">IFERROR(
SUM(_xlfn._xlws.FILTER(DetailedExpenseTable[Cost],
(DetailedExpenseTable[Budget Item]=$B60)*
(DetailedExpenseTable[Expense Location]=P$52)
)),0)</f>
        <v>0</v>
      </c>
      <c r="Q60" s="515" cm="1">
        <f t="array" ref="Q60">IFERROR(
SUM(_xlfn._xlws.FILTER(DetailedExpenseTable[Cost],
(DetailedExpenseTable[Budget Item]=$B60)*
(DetailedExpenseTable[Expense Location]=Q$52)
)),0)</f>
        <v>0</v>
      </c>
      <c r="R60" s="515" cm="1">
        <f t="array" ref="R60">IFERROR(
SUM(_xlfn._xlws.FILTER(DetailedExpenseTable[Cost],
(DetailedExpenseTable[Budget Item]=$B60)*
(DetailedExpenseTable[Expense Location]=R$52)
)),0)</f>
        <v>0</v>
      </c>
      <c r="S60" s="515" cm="1">
        <f t="array" ref="S60">IFERROR(
SUM(_xlfn._xlws.FILTER(DetailedExpenseTable[Cost],
(DetailedExpenseTable[Budget Item]=$B60)*
(DetailedExpenseTable[Expense Location]=S$52)
)),0)</f>
        <v>0</v>
      </c>
      <c r="T60" s="515" cm="1">
        <f t="array" ref="T60">IFERROR(
SUM(_xlfn._xlws.FILTER(DetailedExpenseTable[Cost],
(DetailedExpenseTable[Budget Item]=$B60)*
(DetailedExpenseTable[Expense Location]=T$52)
)),0)</f>
        <v>0</v>
      </c>
      <c r="U60" s="515" cm="1">
        <f t="array" ref="U60">IFERROR(
SUM(_xlfn._xlws.FILTER(DetailedExpenseTable[Cost],
(DetailedExpenseTable[Budget Item]=$B60)*
(DetailedExpenseTable[Expense Location]=U$52)
)),0)</f>
        <v>0</v>
      </c>
      <c r="V60" s="513" cm="1">
        <f t="array" ref="V60">IFERROR(
SUM(_xlfn._xlws.FILTER(DetailedExpenseTable[Cost],
(DetailedExpenseTable[Budget Item]=$B60)*
(DetailedExpenseTable[Expense Location]=V$52)
)),0)</f>
        <v>0</v>
      </c>
      <c r="W60" s="546"/>
      <c r="X60" s="547"/>
      <c r="Y60" s="546"/>
      <c r="Z60" s="546"/>
    </row>
    <row r="61" spans="2:26" ht="13.8" x14ac:dyDescent="0.3">
      <c r="B61" s="532" t="s">
        <v>37</v>
      </c>
      <c r="C61" s="516">
        <f t="shared" si="1"/>
        <v>0</v>
      </c>
      <c r="D61" s="515">
        <f t="shared" si="2"/>
        <v>0</v>
      </c>
      <c r="E61" s="515">
        <f t="shared" si="3"/>
        <v>0</v>
      </c>
      <c r="F61" s="515">
        <f t="shared" si="4"/>
        <v>0</v>
      </c>
      <c r="G61" s="514">
        <f t="shared" si="5"/>
        <v>0</v>
      </c>
      <c r="H61" s="516">
        <f t="shared" si="6"/>
        <v>0</v>
      </c>
      <c r="I61" s="515">
        <f t="shared" si="7"/>
        <v>0</v>
      </c>
      <c r="J61" s="515">
        <f t="shared" si="8"/>
        <v>0</v>
      </c>
      <c r="K61" s="515">
        <f t="shared" si="9"/>
        <v>0</v>
      </c>
      <c r="L61" s="514">
        <f t="shared" si="10"/>
        <v>0</v>
      </c>
      <c r="M61" s="516" cm="1">
        <f t="array" ref="M61">IFERROR(
SUM(_xlfn._xlws.FILTER(DetailedExpenseTable[Cost],
(DetailedExpenseTable[Budget Item]=$B61)*
(DetailedExpenseTable[Expense Location]=M$52)
)),0)</f>
        <v>0</v>
      </c>
      <c r="N61" s="515" cm="1">
        <f t="array" ref="N61">IFERROR(
SUM(_xlfn._xlws.FILTER(DetailedExpenseTable[Cost],
(DetailedExpenseTable[Budget Item]=$B61)*
(DetailedExpenseTable[Expense Location]=N$52)
)),0)</f>
        <v>0</v>
      </c>
      <c r="O61" s="515" cm="1">
        <f t="array" ref="O61">IFERROR(
SUM(_xlfn._xlws.FILTER(DetailedExpenseTable[Cost],
(DetailedExpenseTable[Budget Item]=$B61)*
(DetailedExpenseTable[Expense Location]=O$52)
)),0)</f>
        <v>0</v>
      </c>
      <c r="P61" s="515" cm="1">
        <f t="array" ref="P61">IFERROR(
SUM(_xlfn._xlws.FILTER(DetailedExpenseTable[Cost],
(DetailedExpenseTable[Budget Item]=$B61)*
(DetailedExpenseTable[Expense Location]=P$52)
)),0)</f>
        <v>0</v>
      </c>
      <c r="Q61" s="515" cm="1">
        <f t="array" ref="Q61">IFERROR(
SUM(_xlfn._xlws.FILTER(DetailedExpenseTable[Cost],
(DetailedExpenseTable[Budget Item]=$B61)*
(DetailedExpenseTable[Expense Location]=Q$52)
)),0)</f>
        <v>0</v>
      </c>
      <c r="R61" s="515" cm="1">
        <f t="array" ref="R61">IFERROR(
SUM(_xlfn._xlws.FILTER(DetailedExpenseTable[Cost],
(DetailedExpenseTable[Budget Item]=$B61)*
(DetailedExpenseTable[Expense Location]=R$52)
)),0)</f>
        <v>0</v>
      </c>
      <c r="S61" s="515" cm="1">
        <f t="array" ref="S61">IFERROR(
SUM(_xlfn._xlws.FILTER(DetailedExpenseTable[Cost],
(DetailedExpenseTable[Budget Item]=$B61)*
(DetailedExpenseTable[Expense Location]=S$52)
)),0)</f>
        <v>0</v>
      </c>
      <c r="T61" s="515" cm="1">
        <f t="array" ref="T61">IFERROR(
SUM(_xlfn._xlws.FILTER(DetailedExpenseTable[Cost],
(DetailedExpenseTable[Budget Item]=$B61)*
(DetailedExpenseTable[Expense Location]=T$52)
)),0)</f>
        <v>0</v>
      </c>
      <c r="U61" s="515" cm="1">
        <f t="array" ref="U61">IFERROR(
SUM(_xlfn._xlws.FILTER(DetailedExpenseTable[Cost],
(DetailedExpenseTable[Budget Item]=$B61)*
(DetailedExpenseTable[Expense Location]=U$52)
)),0)</f>
        <v>0</v>
      </c>
      <c r="V61" s="513" cm="1">
        <f t="array" ref="V61">IFERROR(
SUM(_xlfn._xlws.FILTER(DetailedExpenseTable[Cost],
(DetailedExpenseTable[Budget Item]=$B61)*
(DetailedExpenseTable[Expense Location]=V$52)
)),0)</f>
        <v>0</v>
      </c>
      <c r="W61" s="546"/>
      <c r="X61" s="547"/>
      <c r="Y61" s="546"/>
      <c r="Z61" s="546"/>
    </row>
    <row r="62" spans="2:26" ht="14.55" customHeight="1" x14ac:dyDescent="0.3">
      <c r="B62" s="532" t="s">
        <v>38</v>
      </c>
      <c r="C62" s="516">
        <f t="shared" si="1"/>
        <v>0</v>
      </c>
      <c r="D62" s="515">
        <f t="shared" si="2"/>
        <v>0</v>
      </c>
      <c r="E62" s="515">
        <f t="shared" si="3"/>
        <v>0</v>
      </c>
      <c r="F62" s="515">
        <f t="shared" si="4"/>
        <v>0</v>
      </c>
      <c r="G62" s="514">
        <f t="shared" si="5"/>
        <v>0</v>
      </c>
      <c r="H62" s="516">
        <f t="shared" si="6"/>
        <v>0</v>
      </c>
      <c r="I62" s="515">
        <f t="shared" si="7"/>
        <v>0</v>
      </c>
      <c r="J62" s="515">
        <f t="shared" si="8"/>
        <v>0</v>
      </c>
      <c r="K62" s="515">
        <f t="shared" si="9"/>
        <v>0</v>
      </c>
      <c r="L62" s="514">
        <f t="shared" si="10"/>
        <v>0</v>
      </c>
      <c r="M62" s="516" cm="1">
        <f t="array" ref="M62">IFERROR(
SUM(_xlfn._xlws.FILTER(DetailedExpenseTable[Cost],
(DetailedExpenseTable[Budget Item]=$B62)*
(DetailedExpenseTable[Expense Location]=M$52)
)),0)</f>
        <v>0</v>
      </c>
      <c r="N62" s="515" cm="1">
        <f t="array" ref="N62">IFERROR(
SUM(_xlfn._xlws.FILTER(DetailedExpenseTable[Cost],
(DetailedExpenseTable[Budget Item]=$B62)*
(DetailedExpenseTable[Expense Location]=N$52)
)),0)</f>
        <v>0</v>
      </c>
      <c r="O62" s="515" cm="1">
        <f t="array" ref="O62">IFERROR(
SUM(_xlfn._xlws.FILTER(DetailedExpenseTable[Cost],
(DetailedExpenseTable[Budget Item]=$B62)*
(DetailedExpenseTable[Expense Location]=O$52)
)),0)</f>
        <v>0</v>
      </c>
      <c r="P62" s="515" cm="1">
        <f t="array" ref="P62">IFERROR(
SUM(_xlfn._xlws.FILTER(DetailedExpenseTable[Cost],
(DetailedExpenseTable[Budget Item]=$B62)*
(DetailedExpenseTable[Expense Location]=P$52)
)),0)</f>
        <v>0</v>
      </c>
      <c r="Q62" s="515" cm="1">
        <f t="array" ref="Q62">IFERROR(
SUM(_xlfn._xlws.FILTER(DetailedExpenseTable[Cost],
(DetailedExpenseTable[Budget Item]=$B62)*
(DetailedExpenseTable[Expense Location]=Q$52)
)),0)</f>
        <v>0</v>
      </c>
      <c r="R62" s="515" cm="1">
        <f t="array" ref="R62">IFERROR(
SUM(_xlfn._xlws.FILTER(DetailedExpenseTable[Cost],
(DetailedExpenseTable[Budget Item]=$B62)*
(DetailedExpenseTable[Expense Location]=R$52)
)),0)</f>
        <v>0</v>
      </c>
      <c r="S62" s="515" cm="1">
        <f t="array" ref="S62">IFERROR(
SUM(_xlfn._xlws.FILTER(DetailedExpenseTable[Cost],
(DetailedExpenseTable[Budget Item]=$B62)*
(DetailedExpenseTable[Expense Location]=S$52)
)),0)</f>
        <v>0</v>
      </c>
      <c r="T62" s="515" cm="1">
        <f t="array" ref="T62">IFERROR(
SUM(_xlfn._xlws.FILTER(DetailedExpenseTable[Cost],
(DetailedExpenseTable[Budget Item]=$B62)*
(DetailedExpenseTable[Expense Location]=T$52)
)),0)</f>
        <v>0</v>
      </c>
      <c r="U62" s="515" cm="1">
        <f t="array" ref="U62">IFERROR(
SUM(_xlfn._xlws.FILTER(DetailedExpenseTable[Cost],
(DetailedExpenseTable[Budget Item]=$B62)*
(DetailedExpenseTable[Expense Location]=U$52)
)),0)</f>
        <v>0</v>
      </c>
      <c r="V62" s="513" cm="1">
        <f t="array" ref="V62">IFERROR(
SUM(_xlfn._xlws.FILTER(DetailedExpenseTable[Cost],
(DetailedExpenseTable[Budget Item]=$B62)*
(DetailedExpenseTable[Expense Location]=V$52)
)),0)</f>
        <v>0</v>
      </c>
      <c r="W62" s="546"/>
      <c r="X62" s="547"/>
      <c r="Y62" s="546"/>
      <c r="Z62" s="546"/>
    </row>
    <row r="63" spans="2:26" ht="14.55" customHeight="1" x14ac:dyDescent="0.3">
      <c r="B63" s="532" t="s">
        <v>39</v>
      </c>
      <c r="C63" s="516">
        <f t="shared" si="1"/>
        <v>0</v>
      </c>
      <c r="D63" s="515">
        <f t="shared" si="2"/>
        <v>0</v>
      </c>
      <c r="E63" s="515">
        <f t="shared" si="3"/>
        <v>0</v>
      </c>
      <c r="F63" s="515">
        <f t="shared" si="4"/>
        <v>0</v>
      </c>
      <c r="G63" s="514">
        <f t="shared" si="5"/>
        <v>0</v>
      </c>
      <c r="H63" s="516">
        <f t="shared" si="6"/>
        <v>0</v>
      </c>
      <c r="I63" s="515">
        <f t="shared" si="7"/>
        <v>0</v>
      </c>
      <c r="J63" s="515">
        <f t="shared" si="8"/>
        <v>0</v>
      </c>
      <c r="K63" s="515">
        <f t="shared" si="9"/>
        <v>0</v>
      </c>
      <c r="L63" s="514">
        <f t="shared" si="10"/>
        <v>0</v>
      </c>
      <c r="M63" s="516" cm="1">
        <f t="array" ref="M63">IFERROR(
SUM(_xlfn._xlws.FILTER(DetailedExpenseTable[Cost],
(DetailedExpenseTable[Budget Item]=$B63)*
(DetailedExpenseTable[Expense Location]=M$52)
)),0)</f>
        <v>0</v>
      </c>
      <c r="N63" s="515" cm="1">
        <f t="array" ref="N63">IFERROR(
SUM(_xlfn._xlws.FILTER(DetailedExpenseTable[Cost],
(DetailedExpenseTable[Budget Item]=$B63)*
(DetailedExpenseTable[Expense Location]=N$52)
)),0)</f>
        <v>0</v>
      </c>
      <c r="O63" s="515" cm="1">
        <f t="array" ref="O63">IFERROR(
SUM(_xlfn._xlws.FILTER(DetailedExpenseTable[Cost],
(DetailedExpenseTable[Budget Item]=$B63)*
(DetailedExpenseTable[Expense Location]=O$52)
)),0)</f>
        <v>0</v>
      </c>
      <c r="P63" s="515" cm="1">
        <f t="array" ref="P63">IFERROR(
SUM(_xlfn._xlws.FILTER(DetailedExpenseTable[Cost],
(DetailedExpenseTable[Budget Item]=$B63)*
(DetailedExpenseTable[Expense Location]=P$52)
)),0)</f>
        <v>0</v>
      </c>
      <c r="Q63" s="515" cm="1">
        <f t="array" ref="Q63">IFERROR(
SUM(_xlfn._xlws.FILTER(DetailedExpenseTable[Cost],
(DetailedExpenseTable[Budget Item]=$B63)*
(DetailedExpenseTable[Expense Location]=Q$52)
)),0)</f>
        <v>0</v>
      </c>
      <c r="R63" s="515" cm="1">
        <f t="array" ref="R63">IFERROR(
SUM(_xlfn._xlws.FILTER(DetailedExpenseTable[Cost],
(DetailedExpenseTable[Budget Item]=$B63)*
(DetailedExpenseTable[Expense Location]=R$52)
)),0)</f>
        <v>0</v>
      </c>
      <c r="S63" s="515" cm="1">
        <f t="array" ref="S63">IFERROR(
SUM(_xlfn._xlws.FILTER(DetailedExpenseTable[Cost],
(DetailedExpenseTable[Budget Item]=$B63)*
(DetailedExpenseTable[Expense Location]=S$52)
)),0)</f>
        <v>0</v>
      </c>
      <c r="T63" s="515" cm="1">
        <f t="array" ref="T63">IFERROR(
SUM(_xlfn._xlws.FILTER(DetailedExpenseTable[Cost],
(DetailedExpenseTable[Budget Item]=$B63)*
(DetailedExpenseTable[Expense Location]=T$52)
)),0)</f>
        <v>0</v>
      </c>
      <c r="U63" s="515" cm="1">
        <f t="array" ref="U63">IFERROR(
SUM(_xlfn._xlws.FILTER(DetailedExpenseTable[Cost],
(DetailedExpenseTable[Budget Item]=$B63)*
(DetailedExpenseTable[Expense Location]=U$52)
)),0)</f>
        <v>0</v>
      </c>
      <c r="V63" s="513" cm="1">
        <f t="array" ref="V63">IFERROR(
SUM(_xlfn._xlws.FILTER(DetailedExpenseTable[Cost],
(DetailedExpenseTable[Budget Item]=$B63)*
(DetailedExpenseTable[Expense Location]=V$52)
)),0)</f>
        <v>0</v>
      </c>
      <c r="W63" s="546"/>
      <c r="X63" s="547"/>
      <c r="Y63" s="546"/>
      <c r="Z63" s="546"/>
    </row>
    <row r="64" spans="2:26" ht="14.55" customHeight="1" thickBot="1" x14ac:dyDescent="0.35">
      <c r="B64" s="512" t="str">
        <f>B32</f>
        <v>Other (please specify)</v>
      </c>
      <c r="C64" s="516">
        <f t="shared" si="1"/>
        <v>0</v>
      </c>
      <c r="D64" s="515">
        <f t="shared" si="2"/>
        <v>0</v>
      </c>
      <c r="E64" s="515">
        <f t="shared" si="3"/>
        <v>0</v>
      </c>
      <c r="F64" s="515">
        <f t="shared" si="4"/>
        <v>0</v>
      </c>
      <c r="G64" s="514">
        <f t="shared" si="5"/>
        <v>0</v>
      </c>
      <c r="H64" s="516">
        <f t="shared" si="6"/>
        <v>0</v>
      </c>
      <c r="I64" s="515">
        <f t="shared" si="7"/>
        <v>0</v>
      </c>
      <c r="J64" s="515">
        <f t="shared" si="8"/>
        <v>0</v>
      </c>
      <c r="K64" s="515">
        <f t="shared" si="9"/>
        <v>0</v>
      </c>
      <c r="L64" s="514">
        <f t="shared" si="10"/>
        <v>0</v>
      </c>
      <c r="M64" s="516" cm="1">
        <f t="array" ref="M64">IFERROR(
SUM(_xlfn._xlws.FILTER(DetailedExpenseTable[Cost],
(DetailedExpenseTable[Budget Item]=$B64)*
(DetailedExpenseTable[Expense Location]=M$52)
)),0)</f>
        <v>0</v>
      </c>
      <c r="N64" s="515" cm="1">
        <f t="array" ref="N64">IFERROR(
SUM(_xlfn._xlws.FILTER(DetailedExpenseTable[Cost],
(DetailedExpenseTable[Budget Item]=$B64)*
(DetailedExpenseTable[Expense Location]=N$52)
)),0)</f>
        <v>0</v>
      </c>
      <c r="O64" s="515" cm="1">
        <f t="array" ref="O64">IFERROR(
SUM(_xlfn._xlws.FILTER(DetailedExpenseTable[Cost],
(DetailedExpenseTable[Budget Item]=$B64)*
(DetailedExpenseTable[Expense Location]=O$52)
)),0)</f>
        <v>0</v>
      </c>
      <c r="P64" s="515" cm="1">
        <f t="array" ref="P64">IFERROR(
SUM(_xlfn._xlws.FILTER(DetailedExpenseTable[Cost],
(DetailedExpenseTable[Budget Item]=$B64)*
(DetailedExpenseTable[Expense Location]=P$52)
)),0)</f>
        <v>0</v>
      </c>
      <c r="Q64" s="515" cm="1">
        <f t="array" ref="Q64">IFERROR(
SUM(_xlfn._xlws.FILTER(DetailedExpenseTable[Cost],
(DetailedExpenseTable[Budget Item]=$B64)*
(DetailedExpenseTable[Expense Location]=Q$52)
)),0)</f>
        <v>0</v>
      </c>
      <c r="R64" s="515" cm="1">
        <f t="array" ref="R64">IFERROR(
SUM(_xlfn._xlws.FILTER(DetailedExpenseTable[Cost],
(DetailedExpenseTable[Budget Item]=$B64)*
(DetailedExpenseTable[Expense Location]=R$52)
)),0)</f>
        <v>0</v>
      </c>
      <c r="S64" s="515" cm="1">
        <f t="array" ref="S64">IFERROR(
SUM(_xlfn._xlws.FILTER(DetailedExpenseTable[Cost],
(DetailedExpenseTable[Budget Item]=$B64)*
(DetailedExpenseTable[Expense Location]=S$52)
)),0)</f>
        <v>0</v>
      </c>
      <c r="T64" s="515" cm="1">
        <f t="array" ref="T64">IFERROR(
SUM(_xlfn._xlws.FILTER(DetailedExpenseTable[Cost],
(DetailedExpenseTable[Budget Item]=$B64)*
(DetailedExpenseTable[Expense Location]=T$52)
)),0)</f>
        <v>0</v>
      </c>
      <c r="U64" s="515" cm="1">
        <f t="array" ref="U64">IFERROR(
SUM(_xlfn._xlws.FILTER(DetailedExpenseTable[Cost],
(DetailedExpenseTable[Budget Item]=$B64)*
(DetailedExpenseTable[Expense Location]=U$52)
)),0)</f>
        <v>0</v>
      </c>
      <c r="V64" s="513" cm="1">
        <f t="array" ref="V64">IFERROR(
SUM(_xlfn._xlws.FILTER(DetailedExpenseTable[Cost],
(DetailedExpenseTable[Budget Item]=$B64)*
(DetailedExpenseTable[Expense Location]=V$52)
)),0)</f>
        <v>0</v>
      </c>
      <c r="W64" s="546"/>
      <c r="X64" s="547"/>
      <c r="Y64" s="546"/>
      <c r="Z64" s="546"/>
    </row>
    <row r="65" spans="2:26" ht="15" thickTop="1" thickBot="1" x14ac:dyDescent="0.35">
      <c r="B65" s="511" t="s">
        <v>17</v>
      </c>
      <c r="C65" s="510">
        <f t="shared" ref="C65:V65" si="11">SUM(C53:C64)</f>
        <v>0</v>
      </c>
      <c r="D65" s="509">
        <f t="shared" si="11"/>
        <v>0</v>
      </c>
      <c r="E65" s="509">
        <f t="shared" si="11"/>
        <v>0</v>
      </c>
      <c r="F65" s="509">
        <f t="shared" si="11"/>
        <v>0</v>
      </c>
      <c r="G65" s="508">
        <f t="shared" si="11"/>
        <v>0</v>
      </c>
      <c r="H65" s="510">
        <f t="shared" si="11"/>
        <v>0</v>
      </c>
      <c r="I65" s="509">
        <f t="shared" si="11"/>
        <v>0</v>
      </c>
      <c r="J65" s="509">
        <f t="shared" si="11"/>
        <v>0</v>
      </c>
      <c r="K65" s="509">
        <f t="shared" si="11"/>
        <v>0</v>
      </c>
      <c r="L65" s="508">
        <f t="shared" si="11"/>
        <v>0</v>
      </c>
      <c r="M65" s="510">
        <f t="shared" si="11"/>
        <v>0</v>
      </c>
      <c r="N65" s="509">
        <f t="shared" si="11"/>
        <v>0</v>
      </c>
      <c r="O65" s="509">
        <f t="shared" si="11"/>
        <v>0</v>
      </c>
      <c r="P65" s="509">
        <f t="shared" si="11"/>
        <v>0</v>
      </c>
      <c r="Q65" s="509">
        <f t="shared" si="11"/>
        <v>0</v>
      </c>
      <c r="R65" s="509">
        <f t="shared" si="11"/>
        <v>0</v>
      </c>
      <c r="S65" s="509">
        <f t="shared" si="11"/>
        <v>0</v>
      </c>
      <c r="T65" s="509">
        <f t="shared" si="11"/>
        <v>0</v>
      </c>
      <c r="U65" s="509">
        <f t="shared" si="11"/>
        <v>0</v>
      </c>
      <c r="V65" s="508">
        <f t="shared" si="11"/>
        <v>0</v>
      </c>
      <c r="W65" s="546"/>
      <c r="X65" s="546"/>
      <c r="Y65" s="546"/>
      <c r="Z65" s="546"/>
    </row>
    <row r="66" spans="2:26" ht="15" thickBot="1" x14ac:dyDescent="0.35">
      <c r="B66" s="507"/>
      <c r="C66" s="507"/>
      <c r="D66" s="507"/>
      <c r="E66" s="507"/>
      <c r="F66" s="507"/>
      <c r="G66" s="507"/>
      <c r="H66" s="507"/>
      <c r="I66" s="507"/>
      <c r="J66" s="546"/>
      <c r="K66" s="546"/>
      <c r="L66" s="546"/>
      <c r="M66" s="546"/>
      <c r="N66" s="546"/>
      <c r="O66" s="546"/>
      <c r="P66" s="546"/>
      <c r="Q66" s="546"/>
      <c r="R66" s="546"/>
      <c r="S66" s="546"/>
      <c r="T66" s="546"/>
      <c r="U66" s="546"/>
      <c r="V66" s="546"/>
      <c r="W66" s="546"/>
      <c r="X66" s="546"/>
      <c r="Y66" s="546"/>
      <c r="Z66" s="546"/>
    </row>
    <row r="67" spans="2:26" ht="15" thickBot="1" x14ac:dyDescent="0.35">
      <c r="B67" s="790" t="s">
        <v>64</v>
      </c>
      <c r="C67" s="791"/>
      <c r="D67" s="792"/>
      <c r="E67" s="505" t="str">
        <f>IFERROR(SUM(C65:G65)/(SUM(D34:E34)),"-")</f>
        <v>-</v>
      </c>
      <c r="F67" s="507"/>
      <c r="G67" s="507"/>
      <c r="H67" s="507"/>
      <c r="I67" s="507"/>
      <c r="J67" s="546"/>
      <c r="K67" s="546"/>
      <c r="L67" s="546"/>
      <c r="M67" s="546"/>
      <c r="N67" s="546"/>
      <c r="O67" s="546"/>
      <c r="P67" s="546"/>
      <c r="Q67" s="546"/>
      <c r="R67" s="546"/>
      <c r="S67" s="546"/>
      <c r="T67" s="546"/>
      <c r="U67" s="546"/>
      <c r="V67" s="546"/>
      <c r="W67" s="546"/>
      <c r="X67" s="546"/>
      <c r="Y67" s="546"/>
      <c r="Z67" s="546"/>
    </row>
    <row r="68" spans="2:26" ht="15" thickBot="1" x14ac:dyDescent="0.35">
      <c r="B68" s="790" t="s">
        <v>348</v>
      </c>
      <c r="C68" s="791"/>
      <c r="D68" s="792"/>
      <c r="E68" s="505" t="str">
        <f>IFERROR(SUM(H65:L65)/(SUM(D34:E34)),"-")</f>
        <v>-</v>
      </c>
      <c r="F68" s="546"/>
      <c r="G68" s="546"/>
      <c r="H68" s="546"/>
      <c r="I68" s="546"/>
      <c r="J68" s="546"/>
      <c r="K68" s="546"/>
      <c r="L68" s="546"/>
      <c r="M68" s="546"/>
      <c r="N68" s="546"/>
      <c r="O68" s="546"/>
      <c r="P68" s="546"/>
      <c r="Q68" s="546"/>
      <c r="R68" s="546"/>
      <c r="S68" s="546"/>
      <c r="T68" s="546"/>
      <c r="U68" s="546"/>
      <c r="V68" s="546"/>
      <c r="W68" s="546"/>
      <c r="X68" s="546"/>
      <c r="Y68" s="546"/>
      <c r="Z68" s="546"/>
    </row>
    <row r="69" spans="2:26" ht="13.8" x14ac:dyDescent="0.3">
      <c r="B69" s="546"/>
      <c r="C69" s="546"/>
      <c r="D69" s="546"/>
      <c r="E69" s="546"/>
      <c r="F69" s="546"/>
      <c r="G69" s="546"/>
      <c r="H69" s="546"/>
      <c r="I69" s="546"/>
      <c r="J69" s="546"/>
      <c r="K69" s="546"/>
      <c r="L69" s="546"/>
      <c r="M69" s="546"/>
      <c r="N69" s="546"/>
      <c r="O69" s="546"/>
      <c r="P69" s="546"/>
      <c r="Q69" s="546"/>
      <c r="R69" s="546"/>
      <c r="S69" s="546"/>
      <c r="T69" s="546"/>
      <c r="U69" s="546"/>
      <c r="V69" s="546"/>
      <c r="W69" s="546"/>
      <c r="X69" s="546"/>
      <c r="Y69" s="546"/>
      <c r="Z69" s="546"/>
    </row>
    <row r="70" spans="2:26" ht="13.8" x14ac:dyDescent="0.3">
      <c r="B70" s="546"/>
      <c r="C70" s="546"/>
      <c r="D70" s="546"/>
      <c r="E70" s="546"/>
      <c r="F70" s="546"/>
      <c r="G70" s="546"/>
      <c r="H70" s="546"/>
      <c r="I70" s="546"/>
      <c r="J70" s="546"/>
      <c r="K70" s="546"/>
      <c r="L70" s="546"/>
      <c r="M70" s="546"/>
      <c r="N70" s="546"/>
      <c r="O70" s="546"/>
      <c r="P70" s="546"/>
      <c r="Q70" s="546"/>
      <c r="R70" s="546"/>
      <c r="S70" s="546"/>
      <c r="T70" s="546"/>
      <c r="U70" s="546"/>
      <c r="V70" s="546"/>
      <c r="W70" s="546"/>
      <c r="X70" s="546"/>
      <c r="Y70" s="546"/>
      <c r="Z70" s="546"/>
    </row>
    <row r="71" spans="2:26" ht="13.8" x14ac:dyDescent="0.3">
      <c r="B71" s="546"/>
      <c r="C71" s="546"/>
      <c r="D71" s="546"/>
      <c r="E71" s="546"/>
      <c r="F71" s="546"/>
      <c r="G71" s="546"/>
      <c r="H71" s="546"/>
      <c r="I71" s="546"/>
      <c r="J71" s="546"/>
      <c r="K71" s="546"/>
      <c r="L71" s="546"/>
      <c r="M71" s="546"/>
      <c r="N71" s="546"/>
      <c r="O71" s="546"/>
      <c r="P71" s="546"/>
      <c r="Q71" s="546"/>
      <c r="R71" s="546"/>
      <c r="S71" s="546"/>
      <c r="T71" s="546"/>
      <c r="U71" s="546"/>
      <c r="V71" s="546"/>
      <c r="W71" s="546"/>
      <c r="X71" s="546"/>
      <c r="Y71" s="546"/>
      <c r="Z71" s="546"/>
    </row>
    <row r="72" spans="2:26" ht="13.8" x14ac:dyDescent="0.3">
      <c r="B72" s="546"/>
      <c r="C72" s="546"/>
      <c r="D72" s="546"/>
      <c r="E72" s="546"/>
      <c r="F72" s="546"/>
      <c r="G72" s="546"/>
      <c r="H72" s="546"/>
      <c r="I72" s="546"/>
      <c r="J72" s="546"/>
      <c r="K72" s="546"/>
      <c r="L72" s="546"/>
      <c r="M72" s="546"/>
      <c r="N72" s="546"/>
      <c r="O72" s="546"/>
      <c r="P72" s="546"/>
      <c r="Q72" s="546"/>
      <c r="R72" s="546"/>
      <c r="S72" s="546"/>
      <c r="T72" s="546"/>
      <c r="U72" s="546"/>
      <c r="V72" s="546"/>
      <c r="W72" s="546"/>
      <c r="X72" s="546"/>
      <c r="Y72" s="546"/>
      <c r="Z72" s="546"/>
    </row>
    <row r="73" spans="2:26" ht="13.8" x14ac:dyDescent="0.3">
      <c r="B73" s="546"/>
      <c r="C73" s="546"/>
      <c r="D73" s="546"/>
      <c r="E73" s="546"/>
      <c r="F73" s="546"/>
      <c r="G73" s="546"/>
      <c r="H73" s="546"/>
      <c r="I73" s="546"/>
      <c r="J73" s="546"/>
      <c r="K73" s="546"/>
      <c r="L73" s="546"/>
      <c r="M73" s="546"/>
      <c r="N73" s="546"/>
      <c r="O73" s="546"/>
      <c r="P73" s="546"/>
      <c r="Q73" s="546"/>
      <c r="R73" s="546"/>
      <c r="S73" s="546"/>
      <c r="T73" s="546"/>
      <c r="U73" s="546"/>
      <c r="V73" s="546"/>
      <c r="W73" s="546"/>
      <c r="X73" s="546"/>
      <c r="Y73" s="546"/>
      <c r="Z73" s="546"/>
    </row>
    <row r="74" spans="2:26" ht="13.8" x14ac:dyDescent="0.3">
      <c r="B74" s="546"/>
      <c r="C74" s="546"/>
      <c r="D74" s="546"/>
      <c r="E74" s="546"/>
      <c r="F74" s="546"/>
      <c r="G74" s="546"/>
      <c r="H74" s="546"/>
      <c r="I74" s="546"/>
      <c r="J74" s="546"/>
      <c r="K74" s="546"/>
      <c r="L74" s="546"/>
      <c r="M74" s="546"/>
      <c r="N74" s="546"/>
      <c r="O74" s="546"/>
      <c r="P74" s="546"/>
      <c r="Q74" s="546"/>
      <c r="R74" s="546"/>
      <c r="S74" s="546"/>
      <c r="T74" s="546"/>
      <c r="U74" s="546"/>
      <c r="V74" s="546"/>
      <c r="W74" s="546"/>
      <c r="X74" s="546"/>
      <c r="Y74" s="546"/>
      <c r="Z74" s="546"/>
    </row>
    <row r="75" spans="2:26" ht="13.8" x14ac:dyDescent="0.3">
      <c r="B75" s="546"/>
      <c r="C75" s="546"/>
      <c r="D75" s="546"/>
      <c r="E75" s="546"/>
      <c r="F75" s="546"/>
      <c r="G75" s="546"/>
      <c r="H75" s="546"/>
      <c r="I75" s="546"/>
      <c r="J75" s="546"/>
      <c r="K75" s="546"/>
      <c r="L75" s="546"/>
      <c r="M75" s="546"/>
      <c r="N75" s="546"/>
      <c r="O75" s="546"/>
      <c r="P75" s="546"/>
      <c r="Q75" s="546"/>
      <c r="R75" s="546"/>
      <c r="S75" s="546"/>
      <c r="T75" s="546"/>
      <c r="U75" s="546"/>
      <c r="V75" s="546"/>
      <c r="W75" s="546"/>
      <c r="X75" s="546"/>
      <c r="Y75" s="546"/>
      <c r="Z75" s="546"/>
    </row>
    <row r="76" spans="2:26" ht="13.8" x14ac:dyDescent="0.3">
      <c r="B76" s="546"/>
      <c r="C76" s="546"/>
      <c r="D76" s="546"/>
      <c r="E76" s="546"/>
      <c r="F76" s="546"/>
      <c r="G76" s="546"/>
      <c r="H76" s="546"/>
      <c r="I76" s="546"/>
      <c r="J76" s="546"/>
      <c r="K76" s="546"/>
      <c r="L76" s="546"/>
      <c r="M76" s="546"/>
      <c r="N76" s="546"/>
      <c r="O76" s="546"/>
      <c r="P76" s="546"/>
      <c r="Q76" s="546"/>
      <c r="R76" s="546"/>
      <c r="S76" s="546"/>
      <c r="T76" s="546"/>
      <c r="U76" s="546"/>
      <c r="V76" s="546"/>
      <c r="W76" s="546"/>
      <c r="X76" s="546"/>
      <c r="Y76" s="546"/>
      <c r="Z76" s="546"/>
    </row>
    <row r="77" spans="2:26" ht="13.8" x14ac:dyDescent="0.3"/>
  </sheetData>
  <mergeCells count="27">
    <mergeCell ref="E43:N43"/>
    <mergeCell ref="E41:N41"/>
    <mergeCell ref="E40:N40"/>
    <mergeCell ref="E39:N39"/>
    <mergeCell ref="B68:D68"/>
    <mergeCell ref="E44:N44"/>
    <mergeCell ref="H51:L51"/>
    <mergeCell ref="M51:V51"/>
    <mergeCell ref="D46:F46"/>
    <mergeCell ref="D47:F47"/>
    <mergeCell ref="D48:F48"/>
    <mergeCell ref="D49:F49"/>
    <mergeCell ref="C51:G51"/>
    <mergeCell ref="B67:D67"/>
    <mergeCell ref="B18:Z18"/>
    <mergeCell ref="C12:E12"/>
    <mergeCell ref="C13:E13"/>
    <mergeCell ref="C14:E14"/>
    <mergeCell ref="C15:E15"/>
    <mergeCell ref="C16:E16"/>
    <mergeCell ref="W19:Z19"/>
    <mergeCell ref="F19:F20"/>
    <mergeCell ref="C19:C20"/>
    <mergeCell ref="G19:J19"/>
    <mergeCell ref="K19:N19"/>
    <mergeCell ref="O19:R19"/>
    <mergeCell ref="S19:V19"/>
  </mergeCells>
  <conditionalFormatting sqref="B37">
    <cfRule type="cellIs" dxfId="9" priority="2" operator="greaterThan">
      <formula>0.75</formula>
    </cfRule>
  </conditionalFormatting>
  <conditionalFormatting sqref="C53:V64">
    <cfRule type="cellIs" dxfId="8" priority="3" operator="equal">
      <formula>0</formula>
    </cfRule>
  </conditionalFormatting>
  <conditionalFormatting sqref="G21:Z32">
    <cfRule type="cellIs" dxfId="6" priority="4" operator="equal">
      <formula>0</formula>
    </cfRule>
  </conditionalFormatting>
  <dataValidations count="1">
    <dataValidation type="decimal" errorStyle="information" allowBlank="1" showInputMessage="1" showErrorMessage="1" errorTitle="Funding Limit Warning" error="The Funding Requested cannot be larger than the Maximum Ask" sqref="D41" xr:uid="{E1247A07-8088-4C5A-A67C-F6EF118A9A36}">
      <formula1>0</formula1>
      <formula2>D40</formula2>
    </dataValidation>
  </dataValidations>
  <pageMargins left="0.70866141732283472" right="0.70866141732283472" top="0.74803149606299213" bottom="0.74803149606299213" header="0.31496062992125984" footer="0.31496062992125984"/>
  <pageSetup scale="14" orientation="portrait" r:id="rId1"/>
  <extLst>
    <ext xmlns:x14="http://schemas.microsoft.com/office/spreadsheetml/2009/9/main" uri="{78C0D931-6437-407d-A8EE-F0AAD7539E65}">
      <x14:conditionalFormattings>
        <x14:conditionalFormatting xmlns:xm="http://schemas.microsoft.com/office/excel/2006/main">
          <x14:cfRule type="containsText" priority="1" operator="containsText" id="{D5674C88-9B31-4495-B322-7774D8C8B137}">
            <xm:f>NOT(ISERROR(SEARCH("-",G21)))</xm:f>
            <xm:f>"-"</xm:f>
            <x14:dxf>
              <font>
                <color theme="0" tint="-0.24994659260841701"/>
              </font>
            </x14:dxf>
          </x14:cfRule>
          <xm:sqref>G21:Z32</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03D1C5-9B22-44D8-B64F-0E1D00B7F1AA}">
  <sheetPr>
    <tabColor theme="9" tint="-0.499984740745262"/>
    <pageSetUpPr fitToPage="1"/>
  </sheetPr>
  <dimension ref="A1:Q45"/>
  <sheetViews>
    <sheetView topLeftCell="A19" workbookViewId="0">
      <selection activeCell="C42" sqref="C42"/>
    </sheetView>
  </sheetViews>
  <sheetFormatPr defaultColWidth="8.77734375" defaultRowHeight="13.8" zeroHeight="1" x14ac:dyDescent="0.3"/>
  <cols>
    <col min="1" max="1" width="6.77734375" style="21" customWidth="1"/>
    <col min="2" max="2" width="44.33203125" style="21" customWidth="1"/>
    <col min="3" max="3" width="16.5546875" style="21" customWidth="1"/>
    <col min="4" max="4" width="16.77734375" style="21" customWidth="1"/>
    <col min="5" max="17" width="16.5546875" style="21" customWidth="1"/>
    <col min="18" max="18" width="9.21875" style="21" customWidth="1"/>
    <col min="19" max="22" width="8.77734375" style="21" customWidth="1"/>
    <col min="23" max="16384" width="8.77734375" style="21"/>
  </cols>
  <sheetData>
    <row r="1" spans="1:17" s="195" customFormat="1" ht="30" customHeight="1" x14ac:dyDescent="0.3">
      <c r="A1" s="417" t="s">
        <v>397</v>
      </c>
      <c r="B1" s="418"/>
      <c r="C1" s="418"/>
      <c r="D1" s="418"/>
      <c r="E1" s="418"/>
      <c r="F1" s="418"/>
      <c r="G1" s="418"/>
      <c r="H1" s="418"/>
      <c r="I1" s="418"/>
      <c r="J1" s="418"/>
      <c r="K1" s="418"/>
      <c r="L1" s="418"/>
      <c r="M1" s="418"/>
      <c r="N1" s="418"/>
      <c r="O1" s="418"/>
      <c r="P1" s="418"/>
      <c r="Q1" s="418"/>
    </row>
    <row r="2" spans="1:17" ht="15.6" x14ac:dyDescent="0.3">
      <c r="A2" s="2" t="s">
        <v>2</v>
      </c>
    </row>
    <row r="3" spans="1:17" ht="14.4" x14ac:dyDescent="0.3">
      <c r="A3" s="374">
        <v>1</v>
      </c>
      <c r="B3" s="370" t="s">
        <v>356</v>
      </c>
    </row>
    <row r="4" spans="1:17" ht="14.4" x14ac:dyDescent="0.3">
      <c r="A4" s="374">
        <v>2</v>
      </c>
      <c r="B4" s="370" t="s">
        <v>352</v>
      </c>
    </row>
    <row r="5" spans="1:17" ht="14.4" x14ac:dyDescent="0.3">
      <c r="A5" s="374">
        <v>3</v>
      </c>
      <c r="B5" s="370" t="s">
        <v>357</v>
      </c>
    </row>
    <row r="6" spans="1:17" ht="15" thickBot="1" x14ac:dyDescent="0.35">
      <c r="A6" s="374">
        <v>4</v>
      </c>
      <c r="B6" s="370" t="s">
        <v>358</v>
      </c>
    </row>
    <row r="7" spans="1:17" x14ac:dyDescent="0.3">
      <c r="B7" s="29"/>
      <c r="C7" s="29"/>
      <c r="D7" s="29"/>
      <c r="H7" s="258" t="s">
        <v>223</v>
      </c>
      <c r="I7" s="259">
        <v>2026</v>
      </c>
      <c r="J7" s="259">
        <v>2027</v>
      </c>
      <c r="K7" s="259">
        <v>2028</v>
      </c>
      <c r="L7" s="259">
        <v>2029</v>
      </c>
      <c r="M7" s="260">
        <v>2030</v>
      </c>
    </row>
    <row r="8" spans="1:17" ht="25.2" customHeight="1" thickBot="1" x14ac:dyDescent="0.4">
      <c r="B8" s="5" t="s">
        <v>11</v>
      </c>
      <c r="C8" s="810"/>
      <c r="D8" s="811"/>
      <c r="E8" s="811"/>
      <c r="F8" s="812"/>
      <c r="G8" s="30"/>
      <c r="H8" s="261" t="s">
        <v>224</v>
      </c>
      <c r="I8" s="262">
        <v>110</v>
      </c>
      <c r="J8" s="262">
        <v>125</v>
      </c>
      <c r="K8" s="262">
        <v>140</v>
      </c>
      <c r="L8" s="262">
        <v>155</v>
      </c>
      <c r="M8" s="263">
        <v>170</v>
      </c>
    </row>
    <row r="9" spans="1:17" x14ac:dyDescent="0.3">
      <c r="B9" s="5" t="s">
        <v>10</v>
      </c>
      <c r="C9" s="810"/>
      <c r="D9" s="811"/>
      <c r="E9" s="811"/>
      <c r="F9" s="812"/>
      <c r="G9" s="30"/>
      <c r="H9" s="30"/>
      <c r="I9" s="30"/>
      <c r="J9" s="30"/>
      <c r="K9" s="30"/>
      <c r="L9" s="30"/>
    </row>
    <row r="10" spans="1:17" x14ac:dyDescent="0.3">
      <c r="B10" s="5" t="s">
        <v>225</v>
      </c>
      <c r="C10" s="428"/>
      <c r="D10" s="31" t="s">
        <v>226</v>
      </c>
      <c r="E10" s="30"/>
      <c r="F10" s="30"/>
      <c r="G10" s="30"/>
      <c r="H10" s="30"/>
      <c r="I10" s="30"/>
      <c r="J10" s="30"/>
      <c r="K10" s="30"/>
      <c r="L10" s="30"/>
    </row>
    <row r="11" spans="1:17" x14ac:dyDescent="0.3">
      <c r="A11" s="211"/>
      <c r="B11" s="210"/>
      <c r="C11" s="32"/>
      <c r="D11" s="33"/>
      <c r="E11" s="33"/>
      <c r="F11" s="33"/>
      <c r="G11" s="34"/>
      <c r="H11" s="34"/>
      <c r="I11" s="34"/>
      <c r="J11" s="34"/>
      <c r="K11" s="34"/>
      <c r="L11" s="34"/>
    </row>
    <row r="12" spans="1:17" s="35" customFormat="1" ht="14.4" thickBot="1" x14ac:dyDescent="0.35">
      <c r="A12" s="206"/>
      <c r="B12" s="207" t="s">
        <v>227</v>
      </c>
      <c r="C12" s="208" t="s">
        <v>228</v>
      </c>
      <c r="D12" s="208" t="s">
        <v>229</v>
      </c>
      <c r="E12" s="208" t="s">
        <v>230</v>
      </c>
      <c r="F12" s="208" t="s">
        <v>231</v>
      </c>
      <c r="G12" s="208" t="s">
        <v>232</v>
      </c>
      <c r="H12" s="208" t="s">
        <v>233</v>
      </c>
      <c r="I12" s="208" t="s">
        <v>234</v>
      </c>
      <c r="J12" s="208" t="s">
        <v>235</v>
      </c>
      <c r="K12" s="208" t="s">
        <v>236</v>
      </c>
      <c r="L12" s="208" t="s">
        <v>237</v>
      </c>
      <c r="M12" s="208" t="s">
        <v>238</v>
      </c>
      <c r="N12" s="208" t="s">
        <v>239</v>
      </c>
      <c r="O12" s="208" t="s">
        <v>240</v>
      </c>
      <c r="P12" s="208" t="s">
        <v>241</v>
      </c>
      <c r="Q12" s="362" t="s">
        <v>298</v>
      </c>
    </row>
    <row r="13" spans="1:17" ht="13.5" customHeight="1" thickTop="1" x14ac:dyDescent="0.3">
      <c r="A13" s="813" t="s">
        <v>242</v>
      </c>
      <c r="B13" s="217" t="s">
        <v>243</v>
      </c>
      <c r="C13" s="209">
        <f>'EP.2b-Project Budget'!G34</f>
        <v>0</v>
      </c>
      <c r="D13" s="209">
        <f>'EP.2b-Project Budget'!K34</f>
        <v>0</v>
      </c>
      <c r="E13" s="209">
        <f>'EP.2b-Project Budget'!O34</f>
        <v>0</v>
      </c>
      <c r="F13" s="209">
        <f>'EP.2b-Project Budget'!S34</f>
        <v>0</v>
      </c>
      <c r="G13" s="209">
        <f>'EP.2b-Project Budget'!W34</f>
        <v>0</v>
      </c>
      <c r="H13" s="225"/>
      <c r="I13" s="225"/>
      <c r="J13" s="225"/>
      <c r="K13" s="225"/>
      <c r="L13" s="225"/>
      <c r="M13" s="225"/>
      <c r="N13" s="225"/>
      <c r="O13" s="225"/>
      <c r="P13" s="225"/>
      <c r="Q13" s="225"/>
    </row>
    <row r="14" spans="1:17" ht="13.5" customHeight="1" x14ac:dyDescent="0.3">
      <c r="A14" s="814"/>
      <c r="B14" s="218" t="s">
        <v>244</v>
      </c>
      <c r="C14" s="50">
        <f>'EP.2b-Project Budget'!H34</f>
        <v>0</v>
      </c>
      <c r="D14" s="50">
        <f>'EP.2b-Project Budget'!L34</f>
        <v>0</v>
      </c>
      <c r="E14" s="50">
        <f>'EP.2b-Project Budget'!P34</f>
        <v>0</v>
      </c>
      <c r="F14" s="50">
        <f>'EP.2b-Project Budget'!T34</f>
        <v>0</v>
      </c>
      <c r="G14" s="50">
        <f>'EP.2b-Project Budget'!X34</f>
        <v>0</v>
      </c>
      <c r="H14" s="365"/>
      <c r="I14" s="365"/>
      <c r="J14" s="365"/>
      <c r="K14" s="365"/>
      <c r="L14" s="365"/>
      <c r="M14" s="365"/>
      <c r="N14" s="365"/>
      <c r="O14" s="365"/>
      <c r="P14" s="365"/>
      <c r="Q14" s="365"/>
    </row>
    <row r="15" spans="1:17" ht="13.5" customHeight="1" x14ac:dyDescent="0.3">
      <c r="A15" s="814"/>
      <c r="B15" s="218" t="s">
        <v>245</v>
      </c>
      <c r="C15" s="51"/>
      <c r="D15" s="36"/>
      <c r="E15" s="36"/>
      <c r="F15" s="36"/>
      <c r="G15" s="36"/>
      <c r="H15" s="36"/>
      <c r="I15" s="36"/>
      <c r="J15" s="36"/>
      <c r="K15" s="36"/>
      <c r="L15" s="36"/>
      <c r="M15" s="36"/>
      <c r="N15" s="36"/>
      <c r="O15" s="36"/>
      <c r="P15" s="36"/>
      <c r="Q15" s="36"/>
    </row>
    <row r="16" spans="1:17" ht="13.5" customHeight="1" x14ac:dyDescent="0.3">
      <c r="A16" s="814"/>
      <c r="B16" s="219" t="s">
        <v>246</v>
      </c>
      <c r="C16" s="51"/>
      <c r="D16" s="43"/>
      <c r="E16" s="43"/>
      <c r="F16" s="43"/>
      <c r="G16" s="43"/>
      <c r="H16" s="43"/>
      <c r="I16" s="43"/>
      <c r="J16" s="43"/>
      <c r="K16" s="43"/>
      <c r="L16" s="43"/>
      <c r="M16" s="43"/>
      <c r="N16" s="43"/>
      <c r="O16" s="43"/>
      <c r="P16" s="43"/>
      <c r="Q16" s="43"/>
    </row>
    <row r="17" spans="1:17" ht="13.5" customHeight="1" thickBot="1" x14ac:dyDescent="0.35">
      <c r="A17" s="814"/>
      <c r="B17" s="220" t="s">
        <v>247</v>
      </c>
      <c r="C17" s="212"/>
      <c r="D17" s="213"/>
      <c r="E17" s="213"/>
      <c r="F17" s="213"/>
      <c r="G17" s="213"/>
      <c r="H17" s="213"/>
      <c r="I17" s="213"/>
      <c r="J17" s="213"/>
      <c r="K17" s="213"/>
      <c r="L17" s="213"/>
      <c r="M17" s="213"/>
      <c r="N17" s="213"/>
      <c r="O17" s="213"/>
      <c r="P17" s="213"/>
      <c r="Q17" s="213"/>
    </row>
    <row r="18" spans="1:17" ht="13.5" customHeight="1" thickTop="1" thickBot="1" x14ac:dyDescent="0.35">
      <c r="A18" s="815"/>
      <c r="B18" s="221" t="s">
        <v>248</v>
      </c>
      <c r="C18" s="215">
        <f t="shared" ref="C18:Q18" si="0">SUM(C13:C17)</f>
        <v>0</v>
      </c>
      <c r="D18" s="216">
        <f t="shared" si="0"/>
        <v>0</v>
      </c>
      <c r="E18" s="216">
        <f t="shared" si="0"/>
        <v>0</v>
      </c>
      <c r="F18" s="216">
        <f t="shared" si="0"/>
        <v>0</v>
      </c>
      <c r="G18" s="216">
        <f t="shared" si="0"/>
        <v>0</v>
      </c>
      <c r="H18" s="216">
        <f t="shared" si="0"/>
        <v>0</v>
      </c>
      <c r="I18" s="216">
        <f t="shared" si="0"/>
        <v>0</v>
      </c>
      <c r="J18" s="216">
        <f t="shared" si="0"/>
        <v>0</v>
      </c>
      <c r="K18" s="216">
        <f t="shared" si="0"/>
        <v>0</v>
      </c>
      <c r="L18" s="216">
        <f t="shared" si="0"/>
        <v>0</v>
      </c>
      <c r="M18" s="216">
        <f t="shared" si="0"/>
        <v>0</v>
      </c>
      <c r="N18" s="216">
        <f t="shared" si="0"/>
        <v>0</v>
      </c>
      <c r="O18" s="216">
        <f t="shared" si="0"/>
        <v>0</v>
      </c>
      <c r="P18" s="216">
        <f t="shared" si="0"/>
        <v>0</v>
      </c>
      <c r="Q18" s="216">
        <f t="shared" si="0"/>
        <v>0</v>
      </c>
    </row>
    <row r="19" spans="1:17" ht="13.5" customHeight="1" x14ac:dyDescent="0.3">
      <c r="A19" s="816" t="s">
        <v>249</v>
      </c>
      <c r="B19" s="222" t="s">
        <v>250</v>
      </c>
      <c r="C19" s="205">
        <f>'EP.1d-GHG Summary'!I33*I8*0.75+'EP.1d-GHG Summary'!J33*J8*0.25</f>
        <v>0</v>
      </c>
      <c r="D19" s="205">
        <f>'EP.1d-GHG Summary'!J33*J8*0.75+'EP.1d-GHG Summary'!K33*K8*0.25</f>
        <v>0</v>
      </c>
      <c r="E19" s="205">
        <f>'EP.1d-GHG Summary'!K33*K8*0.75+'EP.1d-GHG Summary'!L33*L8*0.25</f>
        <v>0</v>
      </c>
      <c r="F19" s="205">
        <f>'EP.1d-GHG Summary'!L33*L8*0.75+'EP.1d-GHG Summary'!M33*M8*0.25</f>
        <v>0</v>
      </c>
      <c r="G19" s="205">
        <f>'EP.1d-GHG Summary'!M33*M8*0.75+'EP.1d-GHG Summary'!N33*M8*0.25</f>
        <v>0</v>
      </c>
      <c r="H19" s="205">
        <f>'EP.1d-GHG Summary'!N33*M8*0.75+'EP.1d-GHG Summary'!O33*M8*0.25</f>
        <v>0</v>
      </c>
      <c r="I19" s="205">
        <f>('EP.1d-GHG Summary'!O33*0.75+'EP.1d-GHG Summary'!P33*0.25)*$M$8</f>
        <v>0</v>
      </c>
      <c r="J19" s="205">
        <f>('EP.1d-GHG Summary'!P33*0.75+'EP.1d-GHG Summary'!Q33*0.25)*$M$8</f>
        <v>0</v>
      </c>
      <c r="K19" s="205">
        <f>('EP.1d-GHG Summary'!Q33*0.75+'EP.1d-GHG Summary'!R33*0.25)*$M$8</f>
        <v>0</v>
      </c>
      <c r="L19" s="205">
        <f>('EP.1d-GHG Summary'!R33*0.75+'EP.1d-GHG Summary'!S33*0.25)*$M$8</f>
        <v>0</v>
      </c>
      <c r="M19" s="205">
        <f>('EP.1d-GHG Summary'!S33*0.75+'EP.1d-GHG Summary'!T33*0.25)*$M$8</f>
        <v>0</v>
      </c>
      <c r="N19" s="205">
        <f>('EP.1d-GHG Summary'!T33*0.75+'EP.1d-GHG Summary'!U33*0.25)*$M$8</f>
        <v>0</v>
      </c>
      <c r="O19" s="205">
        <f>('EP.1d-GHG Summary'!U33*0.75+'EP.1d-GHG Summary'!V33*0.25)*$M$8</f>
        <v>0</v>
      </c>
      <c r="P19" s="205">
        <f>('EP.1d-GHG Summary'!V33*0.75+'EP.1d-GHG Summary'!W33*0.25)*$M$8</f>
        <v>0</v>
      </c>
      <c r="Q19" s="205">
        <f>('EP.1d-GHG Summary'!W33*0.75+'EP.1d-GHG Summary'!X33*0.25)*$M$8</f>
        <v>0</v>
      </c>
    </row>
    <row r="20" spans="1:17" ht="13.5" customHeight="1" x14ac:dyDescent="0.3">
      <c r="A20" s="817"/>
      <c r="B20" s="218" t="s">
        <v>251</v>
      </c>
      <c r="C20" s="51"/>
      <c r="D20" s="43"/>
      <c r="E20" s="43"/>
      <c r="F20" s="43"/>
      <c r="G20" s="43"/>
      <c r="H20" s="43"/>
      <c r="I20" s="43"/>
      <c r="J20" s="43"/>
      <c r="K20" s="43"/>
      <c r="L20" s="43"/>
      <c r="M20" s="43"/>
      <c r="N20" s="43"/>
      <c r="O20" s="43"/>
      <c r="P20" s="43"/>
      <c r="Q20" s="43"/>
    </row>
    <row r="21" spans="1:17" ht="13.5" customHeight="1" x14ac:dyDescent="0.3">
      <c r="A21" s="817"/>
      <c r="B21" s="219" t="s">
        <v>431</v>
      </c>
      <c r="C21" s="51"/>
      <c r="D21" s="43"/>
      <c r="E21" s="43"/>
      <c r="F21" s="43"/>
      <c r="G21" s="43"/>
      <c r="H21" s="43"/>
      <c r="I21" s="43"/>
      <c r="J21" s="43"/>
      <c r="K21" s="43"/>
      <c r="L21" s="43"/>
      <c r="M21" s="43"/>
      <c r="N21" s="43"/>
      <c r="O21" s="43"/>
      <c r="P21" s="43"/>
      <c r="Q21" s="43"/>
    </row>
    <row r="22" spans="1:17" ht="13.5" customHeight="1" x14ac:dyDescent="0.3">
      <c r="A22" s="817"/>
      <c r="B22" s="219" t="s">
        <v>252</v>
      </c>
      <c r="C22" s="212"/>
      <c r="D22" s="213"/>
      <c r="E22" s="213"/>
      <c r="F22" s="213"/>
      <c r="G22" s="213"/>
      <c r="H22" s="213"/>
      <c r="I22" s="213"/>
      <c r="J22" s="213"/>
      <c r="K22" s="213"/>
      <c r="L22" s="213"/>
      <c r="M22" s="213"/>
      <c r="N22" s="213"/>
      <c r="O22" s="213"/>
      <c r="P22" s="213"/>
      <c r="Q22" s="213"/>
    </row>
    <row r="23" spans="1:17" ht="13.5" customHeight="1" thickBot="1" x14ac:dyDescent="0.35">
      <c r="A23" s="817"/>
      <c r="B23" s="220" t="s">
        <v>253</v>
      </c>
      <c r="C23" s="212"/>
      <c r="D23" s="213"/>
      <c r="E23" s="213"/>
      <c r="F23" s="213"/>
      <c r="G23" s="213"/>
      <c r="H23" s="213"/>
      <c r="I23" s="213"/>
      <c r="J23" s="213"/>
      <c r="K23" s="213"/>
      <c r="L23" s="213"/>
      <c r="M23" s="213"/>
      <c r="N23" s="213"/>
      <c r="O23" s="213"/>
      <c r="P23" s="213"/>
      <c r="Q23" s="213"/>
    </row>
    <row r="24" spans="1:17" ht="13.5" customHeight="1" thickTop="1" x14ac:dyDescent="0.3">
      <c r="A24" s="817"/>
      <c r="B24" s="223" t="s">
        <v>254</v>
      </c>
      <c r="C24" s="224">
        <f t="shared" ref="C24:Q24" si="1">SUM(C19:C23)</f>
        <v>0</v>
      </c>
      <c r="D24" s="225">
        <f t="shared" si="1"/>
        <v>0</v>
      </c>
      <c r="E24" s="225">
        <f t="shared" si="1"/>
        <v>0</v>
      </c>
      <c r="F24" s="225">
        <f t="shared" si="1"/>
        <v>0</v>
      </c>
      <c r="G24" s="225">
        <f t="shared" si="1"/>
        <v>0</v>
      </c>
      <c r="H24" s="225">
        <f t="shared" si="1"/>
        <v>0</v>
      </c>
      <c r="I24" s="225">
        <f t="shared" si="1"/>
        <v>0</v>
      </c>
      <c r="J24" s="225">
        <f t="shared" si="1"/>
        <v>0</v>
      </c>
      <c r="K24" s="225">
        <f t="shared" si="1"/>
        <v>0</v>
      </c>
      <c r="L24" s="225">
        <f t="shared" si="1"/>
        <v>0</v>
      </c>
      <c r="M24" s="225">
        <f t="shared" si="1"/>
        <v>0</v>
      </c>
      <c r="N24" s="225">
        <f t="shared" si="1"/>
        <v>0</v>
      </c>
      <c r="O24" s="225">
        <f t="shared" si="1"/>
        <v>0</v>
      </c>
      <c r="P24" s="225">
        <f t="shared" si="1"/>
        <v>0</v>
      </c>
      <c r="Q24" s="225">
        <f t="shared" si="1"/>
        <v>0</v>
      </c>
    </row>
    <row r="25" spans="1:17" ht="14.4" thickBot="1" x14ac:dyDescent="0.35">
      <c r="A25" s="255"/>
      <c r="C25" s="37"/>
      <c r="D25" s="37"/>
      <c r="E25" s="37"/>
      <c r="F25" s="37"/>
      <c r="G25" s="37"/>
      <c r="H25" s="37"/>
      <c r="I25" s="37"/>
      <c r="J25" s="37"/>
      <c r="K25" s="37"/>
      <c r="L25" s="37"/>
      <c r="M25" s="37"/>
      <c r="N25" s="37"/>
      <c r="O25" s="37"/>
      <c r="P25" s="37"/>
      <c r="Q25" s="37"/>
    </row>
    <row r="26" spans="1:17" ht="14.55" customHeight="1" x14ac:dyDescent="0.3">
      <c r="A26" s="818" t="s">
        <v>256</v>
      </c>
      <c r="B26" s="226" t="s">
        <v>255</v>
      </c>
      <c r="C26" s="197" t="str">
        <f>C$12</f>
        <v>2026/27</v>
      </c>
      <c r="D26" s="197" t="str">
        <f t="shared" ref="D26:Q26" si="2">D$12</f>
        <v>2027/28</v>
      </c>
      <c r="E26" s="197" t="str">
        <f t="shared" si="2"/>
        <v>2028/29</v>
      </c>
      <c r="F26" s="197" t="str">
        <f t="shared" si="2"/>
        <v>2029/30</v>
      </c>
      <c r="G26" s="197" t="str">
        <f t="shared" si="2"/>
        <v>2030/31</v>
      </c>
      <c r="H26" s="197" t="str">
        <f t="shared" si="2"/>
        <v>2031/32</v>
      </c>
      <c r="I26" s="197" t="str">
        <f t="shared" si="2"/>
        <v>2032/33</v>
      </c>
      <c r="J26" s="197" t="str">
        <f t="shared" si="2"/>
        <v>2033/34</v>
      </c>
      <c r="K26" s="197" t="str">
        <f t="shared" si="2"/>
        <v>2034/35</v>
      </c>
      <c r="L26" s="197" t="str">
        <f t="shared" si="2"/>
        <v>2035/36</v>
      </c>
      <c r="M26" s="197" t="str">
        <f t="shared" si="2"/>
        <v>2036/37</v>
      </c>
      <c r="N26" s="197" t="str">
        <f t="shared" si="2"/>
        <v>2037/38</v>
      </c>
      <c r="O26" s="197" t="str">
        <f t="shared" si="2"/>
        <v>2038/39</v>
      </c>
      <c r="P26" s="197" t="str">
        <f t="shared" si="2"/>
        <v>2039/40</v>
      </c>
      <c r="Q26" s="198" t="str">
        <f t="shared" si="2"/>
        <v>2040/41</v>
      </c>
    </row>
    <row r="27" spans="1:17" ht="13.05" customHeight="1" x14ac:dyDescent="0.3">
      <c r="A27" s="819"/>
      <c r="B27" s="227" t="s">
        <v>257</v>
      </c>
      <c r="C27" s="50">
        <f t="shared" ref="C27:Q27" si="3">SUM((0-C18),C24)</f>
        <v>0</v>
      </c>
      <c r="D27" s="36">
        <f t="shared" si="3"/>
        <v>0</v>
      </c>
      <c r="E27" s="36">
        <f t="shared" si="3"/>
        <v>0</v>
      </c>
      <c r="F27" s="36">
        <f t="shared" si="3"/>
        <v>0</v>
      </c>
      <c r="G27" s="36">
        <f t="shared" si="3"/>
        <v>0</v>
      </c>
      <c r="H27" s="36">
        <f t="shared" si="3"/>
        <v>0</v>
      </c>
      <c r="I27" s="36">
        <f t="shared" si="3"/>
        <v>0</v>
      </c>
      <c r="J27" s="36">
        <f t="shared" si="3"/>
        <v>0</v>
      </c>
      <c r="K27" s="36">
        <f t="shared" si="3"/>
        <v>0</v>
      </c>
      <c r="L27" s="36">
        <f t="shared" si="3"/>
        <v>0</v>
      </c>
      <c r="M27" s="36">
        <f t="shared" si="3"/>
        <v>0</v>
      </c>
      <c r="N27" s="36">
        <f t="shared" si="3"/>
        <v>0</v>
      </c>
      <c r="O27" s="36">
        <f t="shared" si="3"/>
        <v>0</v>
      </c>
      <c r="P27" s="36">
        <f t="shared" si="3"/>
        <v>0</v>
      </c>
      <c r="Q27" s="199">
        <f t="shared" si="3"/>
        <v>0</v>
      </c>
    </row>
    <row r="28" spans="1:17" ht="14.55" customHeight="1" x14ac:dyDescent="0.3">
      <c r="A28" s="819"/>
      <c r="B28" s="227" t="s">
        <v>258</v>
      </c>
      <c r="C28" s="50">
        <f>C27</f>
        <v>0</v>
      </c>
      <c r="D28" s="36">
        <f t="shared" ref="D28:Q28" si="4">C28+D27</f>
        <v>0</v>
      </c>
      <c r="E28" s="36">
        <f t="shared" si="4"/>
        <v>0</v>
      </c>
      <c r="F28" s="36">
        <f t="shared" si="4"/>
        <v>0</v>
      </c>
      <c r="G28" s="36">
        <f t="shared" si="4"/>
        <v>0</v>
      </c>
      <c r="H28" s="36">
        <f t="shared" si="4"/>
        <v>0</v>
      </c>
      <c r="I28" s="36">
        <f t="shared" si="4"/>
        <v>0</v>
      </c>
      <c r="J28" s="36">
        <f t="shared" si="4"/>
        <v>0</v>
      </c>
      <c r="K28" s="36">
        <f t="shared" si="4"/>
        <v>0</v>
      </c>
      <c r="L28" s="36">
        <f t="shared" si="4"/>
        <v>0</v>
      </c>
      <c r="M28" s="36">
        <f t="shared" si="4"/>
        <v>0</v>
      </c>
      <c r="N28" s="36">
        <f t="shared" si="4"/>
        <v>0</v>
      </c>
      <c r="O28" s="36">
        <f t="shared" si="4"/>
        <v>0</v>
      </c>
      <c r="P28" s="36">
        <f t="shared" si="4"/>
        <v>0</v>
      </c>
      <c r="Q28" s="199">
        <f t="shared" si="4"/>
        <v>0</v>
      </c>
    </row>
    <row r="29" spans="1:17" ht="14.55" customHeight="1" x14ac:dyDescent="0.3">
      <c r="A29" s="819"/>
      <c r="B29" s="241" t="s">
        <v>259</v>
      </c>
      <c r="C29" s="367"/>
      <c r="D29" s="367" t="str">
        <f t="shared" ref="D29:Q29" si="5">IF(D28&lt;=0,"-",ABS(C28/D27))</f>
        <v>-</v>
      </c>
      <c r="E29" s="367" t="str">
        <f t="shared" si="5"/>
        <v>-</v>
      </c>
      <c r="F29" s="367" t="str">
        <f t="shared" si="5"/>
        <v>-</v>
      </c>
      <c r="G29" s="367" t="str">
        <f t="shared" si="5"/>
        <v>-</v>
      </c>
      <c r="H29" s="367" t="str">
        <f t="shared" si="5"/>
        <v>-</v>
      </c>
      <c r="I29" s="367" t="str">
        <f t="shared" si="5"/>
        <v>-</v>
      </c>
      <c r="J29" s="367" t="str">
        <f t="shared" si="5"/>
        <v>-</v>
      </c>
      <c r="K29" s="367" t="str">
        <f t="shared" si="5"/>
        <v>-</v>
      </c>
      <c r="L29" s="367" t="str">
        <f t="shared" si="5"/>
        <v>-</v>
      </c>
      <c r="M29" s="367" t="str">
        <f t="shared" si="5"/>
        <v>-</v>
      </c>
      <c r="N29" s="367" t="str">
        <f t="shared" si="5"/>
        <v>-</v>
      </c>
      <c r="O29" s="367" t="str">
        <f t="shared" si="5"/>
        <v>-</v>
      </c>
      <c r="P29" s="367" t="str">
        <f t="shared" si="5"/>
        <v>-</v>
      </c>
      <c r="Q29" s="368" t="str">
        <f t="shared" si="5"/>
        <v>-</v>
      </c>
    </row>
    <row r="30" spans="1:17" ht="14.55" customHeight="1" x14ac:dyDescent="0.3">
      <c r="A30" s="819"/>
      <c r="B30" s="244"/>
      <c r="C30" s="245"/>
      <c r="D30" s="245"/>
      <c r="E30" s="245"/>
      <c r="F30" s="245"/>
      <c r="G30" s="245"/>
      <c r="H30" s="245"/>
      <c r="I30" s="245"/>
      <c r="J30" s="245"/>
      <c r="K30" s="245"/>
      <c r="L30" s="246"/>
      <c r="M30" s="246"/>
      <c r="N30" s="246"/>
      <c r="O30" s="246"/>
      <c r="P30" s="246"/>
      <c r="Q30" s="247"/>
    </row>
    <row r="31" spans="1:17" ht="14.55" customHeight="1" x14ac:dyDescent="0.3">
      <c r="A31" s="819"/>
      <c r="B31" s="227" t="s">
        <v>260</v>
      </c>
      <c r="C31" s="52" t="str">
        <f>IFERROR(COUNTIF(C28:Q28,"&lt;="&amp;0)+INDEX(C29:Q29,,COUNTIF(C28:Q28,"&lt;="&amp;0)+1)-MATCH($C$10,$C$12:$Q$12)," ")</f>
        <v xml:space="preserve"> </v>
      </c>
      <c r="D31" s="245"/>
      <c r="E31" s="229"/>
      <c r="F31" s="230" t="s">
        <v>261</v>
      </c>
      <c r="G31" s="364"/>
      <c r="H31" s="233"/>
      <c r="I31" s="372"/>
      <c r="J31" s="230" t="s">
        <v>319</v>
      </c>
      <c r="K31" s="371" t="e">
        <f>IRR(C$27:Q$27)</f>
        <v>#NUM!</v>
      </c>
      <c r="L31" s="246"/>
      <c r="M31" s="246"/>
      <c r="N31" s="246"/>
      <c r="O31" s="246"/>
      <c r="P31" s="246"/>
      <c r="Q31" s="247"/>
    </row>
    <row r="32" spans="1:17" ht="15" customHeight="1" thickBot="1" x14ac:dyDescent="0.35">
      <c r="A32" s="820"/>
      <c r="B32" s="228" t="s">
        <v>262</v>
      </c>
      <c r="C32" s="200" t="str">
        <f>IFERROR(ROUND(C31*12,0),"")</f>
        <v/>
      </c>
      <c r="D32" s="248"/>
      <c r="E32" s="231"/>
      <c r="F32" s="232" t="s">
        <v>263</v>
      </c>
      <c r="G32" s="369">
        <f>NPV($G$31,$C$27:$Q$27)</f>
        <v>0</v>
      </c>
      <c r="H32" s="248"/>
      <c r="I32" s="248"/>
      <c r="J32" s="248"/>
      <c r="K32" s="248"/>
      <c r="L32" s="249"/>
      <c r="M32" s="249"/>
      <c r="N32" s="249"/>
      <c r="O32" s="249"/>
      <c r="P32" s="249"/>
      <c r="Q32" s="250"/>
    </row>
    <row r="33" spans="1:17" ht="14.4" thickBot="1" x14ac:dyDescent="0.35">
      <c r="A33" s="254"/>
      <c r="B33" s="202"/>
      <c r="C33" s="38"/>
      <c r="D33" s="38"/>
      <c r="E33" s="38"/>
      <c r="F33" s="38"/>
      <c r="G33" s="38"/>
      <c r="H33" s="38"/>
      <c r="I33" s="38"/>
      <c r="J33" s="38"/>
      <c r="K33" s="38"/>
    </row>
    <row r="34" spans="1:17" ht="13.95" customHeight="1" x14ac:dyDescent="0.3">
      <c r="A34" s="807" t="s">
        <v>353</v>
      </c>
      <c r="B34" s="234" t="s">
        <v>264</v>
      </c>
      <c r="C34" s="197" t="str">
        <f>C$12</f>
        <v>2026/27</v>
      </c>
      <c r="D34" s="197" t="str">
        <f t="shared" ref="D34:Q34" si="6">D$12</f>
        <v>2027/28</v>
      </c>
      <c r="E34" s="197" t="str">
        <f t="shared" si="6"/>
        <v>2028/29</v>
      </c>
      <c r="F34" s="197" t="str">
        <f t="shared" si="6"/>
        <v>2029/30</v>
      </c>
      <c r="G34" s="197" t="str">
        <f t="shared" si="6"/>
        <v>2030/31</v>
      </c>
      <c r="H34" s="197" t="str">
        <f t="shared" si="6"/>
        <v>2031/32</v>
      </c>
      <c r="I34" s="197" t="str">
        <f t="shared" si="6"/>
        <v>2032/33</v>
      </c>
      <c r="J34" s="197" t="str">
        <f t="shared" si="6"/>
        <v>2033/34</v>
      </c>
      <c r="K34" s="197" t="str">
        <f t="shared" si="6"/>
        <v>2034/35</v>
      </c>
      <c r="L34" s="197" t="str">
        <f t="shared" si="6"/>
        <v>2035/36</v>
      </c>
      <c r="M34" s="197" t="str">
        <f t="shared" si="6"/>
        <v>2036/37</v>
      </c>
      <c r="N34" s="197" t="str">
        <f t="shared" si="6"/>
        <v>2037/38</v>
      </c>
      <c r="O34" s="197" t="str">
        <f t="shared" si="6"/>
        <v>2038/39</v>
      </c>
      <c r="P34" s="197" t="str">
        <f t="shared" si="6"/>
        <v>2039/40</v>
      </c>
      <c r="Q34" s="198" t="str">
        <f t="shared" si="6"/>
        <v>2040/41</v>
      </c>
    </row>
    <row r="35" spans="1:17" ht="14.55" customHeight="1" x14ac:dyDescent="0.3">
      <c r="A35" s="808"/>
      <c r="B35" s="235" t="s">
        <v>265</v>
      </c>
      <c r="C35" s="193">
        <f>'EP.2b-Project Budget'!G37</f>
        <v>0</v>
      </c>
      <c r="D35" s="194">
        <f>'EP.2b-Project Budget'!K37</f>
        <v>0</v>
      </c>
      <c r="E35" s="194">
        <f>'EP.2b-Project Budget'!O37</f>
        <v>0</v>
      </c>
      <c r="F35" s="194">
        <f>'EP.2b-Project Budget'!S37</f>
        <v>0</v>
      </c>
      <c r="G35" s="194">
        <f>'EP.2b-Project Budget'!W37</f>
        <v>0</v>
      </c>
      <c r="H35" s="194"/>
      <c r="I35" s="194"/>
      <c r="J35" s="194"/>
      <c r="K35" s="194"/>
      <c r="L35" s="194"/>
      <c r="M35" s="194"/>
      <c r="N35" s="194"/>
      <c r="O35" s="194"/>
      <c r="P35" s="194"/>
      <c r="Q35" s="201"/>
    </row>
    <row r="36" spans="1:17" ht="14.55" customHeight="1" x14ac:dyDescent="0.3">
      <c r="A36" s="808"/>
      <c r="B36" s="236" t="s">
        <v>266</v>
      </c>
      <c r="C36" s="50">
        <f t="shared" ref="C36:Q36" si="7">SUM((-C18),C24,C35)</f>
        <v>0</v>
      </c>
      <c r="D36" s="36">
        <f t="shared" si="7"/>
        <v>0</v>
      </c>
      <c r="E36" s="36">
        <f t="shared" si="7"/>
        <v>0</v>
      </c>
      <c r="F36" s="36">
        <f t="shared" si="7"/>
        <v>0</v>
      </c>
      <c r="G36" s="36">
        <f t="shared" si="7"/>
        <v>0</v>
      </c>
      <c r="H36" s="36">
        <f t="shared" si="7"/>
        <v>0</v>
      </c>
      <c r="I36" s="36">
        <f t="shared" si="7"/>
        <v>0</v>
      </c>
      <c r="J36" s="36">
        <f t="shared" si="7"/>
        <v>0</v>
      </c>
      <c r="K36" s="36">
        <f t="shared" si="7"/>
        <v>0</v>
      </c>
      <c r="L36" s="36">
        <f t="shared" si="7"/>
        <v>0</v>
      </c>
      <c r="M36" s="36">
        <f t="shared" si="7"/>
        <v>0</v>
      </c>
      <c r="N36" s="36">
        <f t="shared" si="7"/>
        <v>0</v>
      </c>
      <c r="O36" s="36">
        <f t="shared" si="7"/>
        <v>0</v>
      </c>
      <c r="P36" s="36">
        <f t="shared" si="7"/>
        <v>0</v>
      </c>
      <c r="Q36" s="199">
        <f t="shared" si="7"/>
        <v>0</v>
      </c>
    </row>
    <row r="37" spans="1:17" ht="14.55" customHeight="1" x14ac:dyDescent="0.3">
      <c r="A37" s="808"/>
      <c r="B37" s="236" t="s">
        <v>267</v>
      </c>
      <c r="C37" s="50">
        <f>C36</f>
        <v>0</v>
      </c>
      <c r="D37" s="36">
        <f t="shared" ref="D37:Q37" si="8">C37+D36</f>
        <v>0</v>
      </c>
      <c r="E37" s="36">
        <f t="shared" si="8"/>
        <v>0</v>
      </c>
      <c r="F37" s="36">
        <f t="shared" si="8"/>
        <v>0</v>
      </c>
      <c r="G37" s="36">
        <f t="shared" si="8"/>
        <v>0</v>
      </c>
      <c r="H37" s="36">
        <f t="shared" si="8"/>
        <v>0</v>
      </c>
      <c r="I37" s="36">
        <f t="shared" si="8"/>
        <v>0</v>
      </c>
      <c r="J37" s="36">
        <f t="shared" si="8"/>
        <v>0</v>
      </c>
      <c r="K37" s="36">
        <f t="shared" si="8"/>
        <v>0</v>
      </c>
      <c r="L37" s="36">
        <f t="shared" si="8"/>
        <v>0</v>
      </c>
      <c r="M37" s="36">
        <f t="shared" si="8"/>
        <v>0</v>
      </c>
      <c r="N37" s="36">
        <f t="shared" si="8"/>
        <v>0</v>
      </c>
      <c r="O37" s="36">
        <f t="shared" si="8"/>
        <v>0</v>
      </c>
      <c r="P37" s="36">
        <f t="shared" si="8"/>
        <v>0</v>
      </c>
      <c r="Q37" s="199">
        <f t="shared" si="8"/>
        <v>0</v>
      </c>
    </row>
    <row r="38" spans="1:17" ht="14.55" customHeight="1" x14ac:dyDescent="0.3">
      <c r="A38" s="808"/>
      <c r="B38" s="251" t="s">
        <v>268</v>
      </c>
      <c r="C38" s="367" t="e">
        <f>IF(C37&lt;0,"-",ABS(#REF!/C36))</f>
        <v>#REF!</v>
      </c>
      <c r="D38" s="367" t="e">
        <f t="shared" ref="D38:Q38" si="9">IF(D37&lt;0,"-",ABS(C37/D36))</f>
        <v>#DIV/0!</v>
      </c>
      <c r="E38" s="367" t="e">
        <f t="shared" si="9"/>
        <v>#DIV/0!</v>
      </c>
      <c r="F38" s="367" t="e">
        <f t="shared" si="9"/>
        <v>#DIV/0!</v>
      </c>
      <c r="G38" s="367" t="e">
        <f t="shared" si="9"/>
        <v>#DIV/0!</v>
      </c>
      <c r="H38" s="367" t="e">
        <f t="shared" si="9"/>
        <v>#DIV/0!</v>
      </c>
      <c r="I38" s="367" t="e">
        <f t="shared" si="9"/>
        <v>#DIV/0!</v>
      </c>
      <c r="J38" s="367" t="e">
        <f t="shared" si="9"/>
        <v>#DIV/0!</v>
      </c>
      <c r="K38" s="367" t="e">
        <f t="shared" si="9"/>
        <v>#DIV/0!</v>
      </c>
      <c r="L38" s="367" t="e">
        <f t="shared" si="9"/>
        <v>#DIV/0!</v>
      </c>
      <c r="M38" s="367" t="e">
        <f t="shared" si="9"/>
        <v>#DIV/0!</v>
      </c>
      <c r="N38" s="367" t="e">
        <f t="shared" si="9"/>
        <v>#DIV/0!</v>
      </c>
      <c r="O38" s="367" t="e">
        <f t="shared" si="9"/>
        <v>#DIV/0!</v>
      </c>
      <c r="P38" s="367" t="e">
        <f t="shared" si="9"/>
        <v>#DIV/0!</v>
      </c>
      <c r="Q38" s="368" t="e">
        <f t="shared" si="9"/>
        <v>#DIV/0!</v>
      </c>
    </row>
    <row r="39" spans="1:17" ht="14.55" customHeight="1" x14ac:dyDescent="0.3">
      <c r="A39" s="808"/>
      <c r="B39" s="251"/>
      <c r="C39" s="242"/>
      <c r="D39" s="242"/>
      <c r="E39" s="242"/>
      <c r="F39" s="242"/>
      <c r="G39" s="242"/>
      <c r="H39" s="242"/>
      <c r="I39" s="242"/>
      <c r="J39" s="242"/>
      <c r="K39" s="242"/>
      <c r="L39" s="242"/>
      <c r="M39" s="242"/>
      <c r="N39" s="242"/>
      <c r="O39" s="242"/>
      <c r="P39" s="242"/>
      <c r="Q39" s="243"/>
    </row>
    <row r="40" spans="1:17" ht="14.55" customHeight="1" x14ac:dyDescent="0.3">
      <c r="A40" s="808"/>
      <c r="B40" s="237" t="s">
        <v>269</v>
      </c>
      <c r="C40" s="50">
        <f>FundingRequest</f>
        <v>0</v>
      </c>
      <c r="D40" s="242"/>
      <c r="E40" s="242"/>
      <c r="F40" s="242"/>
      <c r="G40" s="242"/>
      <c r="H40" s="242"/>
      <c r="I40" s="242"/>
      <c r="J40" s="242"/>
      <c r="K40" s="242"/>
      <c r="L40" s="242"/>
      <c r="M40" s="242"/>
      <c r="N40" s="242"/>
      <c r="O40" s="242"/>
      <c r="P40" s="242"/>
      <c r="Q40" s="243"/>
    </row>
    <row r="41" spans="1:17" ht="15" customHeight="1" thickBot="1" x14ac:dyDescent="0.35">
      <c r="A41" s="808"/>
      <c r="B41" s="252"/>
      <c r="C41" s="245"/>
      <c r="D41" s="245"/>
      <c r="E41" s="245"/>
      <c r="F41" s="245"/>
      <c r="G41" s="245"/>
      <c r="H41" s="245"/>
      <c r="I41" s="245"/>
      <c r="J41" s="245"/>
      <c r="K41" s="245"/>
      <c r="L41" s="246"/>
      <c r="M41" s="246"/>
      <c r="N41" s="246"/>
      <c r="O41" s="246"/>
      <c r="P41" s="246"/>
      <c r="Q41" s="247"/>
    </row>
    <row r="42" spans="1:17" ht="15" customHeight="1" thickBot="1" x14ac:dyDescent="0.35">
      <c r="A42" s="808"/>
      <c r="B42" s="214" t="s">
        <v>270</v>
      </c>
      <c r="C42" s="204" t="str">
        <f>IFERROR(COUNTIF(C37:Q37,"&lt;"&amp;0)+INDEX(C38:Q38,,COUNTIF(C37:Q37,"&lt;"&amp;0)+1)-MATCH($C$10,$C$12:$Q$12)," ")</f>
        <v xml:space="preserve"> </v>
      </c>
      <c r="D42" s="252"/>
      <c r="E42" s="239"/>
      <c r="F42" s="230" t="s">
        <v>261</v>
      </c>
      <c r="G42" s="366">
        <f>G31</f>
        <v>0</v>
      </c>
      <c r="H42" s="233"/>
      <c r="I42" s="372"/>
      <c r="J42" s="230" t="s">
        <v>320</v>
      </c>
      <c r="K42" s="371" t="e">
        <f>IRR(C$36:Q$36)</f>
        <v>#NUM!</v>
      </c>
      <c r="L42" s="246"/>
      <c r="M42" s="246"/>
      <c r="N42" s="246"/>
      <c r="O42" s="246"/>
      <c r="P42" s="246"/>
      <c r="Q42" s="247"/>
    </row>
    <row r="43" spans="1:17" ht="15" customHeight="1" thickBot="1" x14ac:dyDescent="0.35">
      <c r="A43" s="809"/>
      <c r="B43" s="238" t="s">
        <v>271</v>
      </c>
      <c r="C43" s="203" t="str">
        <f>IFERROR(ROUND(C42*12,0),"")</f>
        <v/>
      </c>
      <c r="D43" s="253"/>
      <c r="E43" s="240"/>
      <c r="F43" s="232" t="s">
        <v>301</v>
      </c>
      <c r="G43" s="369">
        <f>NPV($G$31,$C$36:$Q$36)</f>
        <v>0</v>
      </c>
      <c r="H43" s="248"/>
      <c r="I43" s="248"/>
      <c r="J43" s="253"/>
      <c r="K43" s="249"/>
      <c r="L43" s="249"/>
      <c r="M43" s="249"/>
      <c r="N43" s="249"/>
      <c r="O43" s="249"/>
      <c r="P43" s="249"/>
      <c r="Q43" s="250"/>
    </row>
    <row r="44" spans="1:17" x14ac:dyDescent="0.3">
      <c r="C44" s="39"/>
      <c r="D44" s="39"/>
      <c r="E44" s="39"/>
      <c r="F44" s="39"/>
      <c r="G44" s="39"/>
      <c r="H44" s="39"/>
      <c r="I44" s="39"/>
      <c r="J44" s="39"/>
      <c r="K44" s="39"/>
      <c r="L44" s="39"/>
    </row>
    <row r="45" spans="1:17" x14ac:dyDescent="0.3"/>
  </sheetData>
  <mergeCells count="6">
    <mergeCell ref="A34:A43"/>
    <mergeCell ref="C8:F8"/>
    <mergeCell ref="C9:F9"/>
    <mergeCell ref="A13:A18"/>
    <mergeCell ref="A19:A24"/>
    <mergeCell ref="A26:A32"/>
  </mergeCells>
  <phoneticPr fontId="33" type="noConversion"/>
  <conditionalFormatting sqref="G32 G43">
    <cfRule type="cellIs" dxfId="5" priority="1" operator="greaterThan">
      <formula>0</formula>
    </cfRule>
  </conditionalFormatting>
  <dataValidations count="2">
    <dataValidation type="list" allowBlank="1" showInputMessage="1" showErrorMessage="1" sqref="C10" xr:uid="{03C75403-BD6E-4C3E-BD3F-44172CC6F38D}">
      <formula1>$C$12:$G$12</formula1>
    </dataValidation>
    <dataValidation type="custom" allowBlank="1" showInputMessage="1" showErrorMessage="1" sqref="C35:Q35" xr:uid="{F7D59921-F5A9-4359-AC9D-2473C1E0659B}">
      <formula1>SUM($C$35:$Q$35)&lt;=$C$40</formula1>
    </dataValidation>
  </dataValidations>
  <pageMargins left="0.25" right="0.25" top="0.75" bottom="0.75" header="0.3" footer="0.3"/>
  <pageSetup scale="41"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CCA067-95BA-4AD2-B8F1-D04EBAAC3C92}">
  <sheetPr>
    <tabColor theme="5"/>
  </sheetPr>
  <dimension ref="A1:M42"/>
  <sheetViews>
    <sheetView zoomScaleNormal="100" workbookViewId="0">
      <pane xSplit="2" ySplit="16" topLeftCell="C17" activePane="bottomRight" state="frozen"/>
      <selection pane="topRight" activeCell="C1" sqref="C1"/>
      <selection pane="bottomLeft" activeCell="A14" sqref="A14"/>
      <selection pane="bottomRight" activeCell="C17" sqref="C17"/>
    </sheetView>
  </sheetViews>
  <sheetFormatPr defaultRowHeight="14.4" outlineLevelRow="1" x14ac:dyDescent="0.3"/>
  <cols>
    <col min="1" max="1" width="23.5546875" customWidth="1"/>
    <col min="2" max="2" width="26.77734375" customWidth="1"/>
    <col min="3" max="3" width="48.77734375" customWidth="1"/>
    <col min="4" max="4" width="34.44140625" customWidth="1"/>
    <col min="5" max="5" width="11.21875" customWidth="1"/>
    <col min="6" max="6" width="32" customWidth="1"/>
    <col min="7" max="7" width="11.21875" customWidth="1"/>
    <col min="8" max="8" width="10.77734375" customWidth="1"/>
    <col min="9" max="9" width="44.21875" customWidth="1"/>
    <col min="10" max="11" width="11.21875" customWidth="1"/>
    <col min="12" max="12" width="10.77734375" customWidth="1"/>
    <col min="13" max="13" width="43.77734375" customWidth="1"/>
  </cols>
  <sheetData>
    <row r="1" spans="1:13" ht="30" customHeight="1" x14ac:dyDescent="0.3">
      <c r="A1" s="504" t="s">
        <v>396</v>
      </c>
      <c r="B1" s="419"/>
      <c r="C1" s="419"/>
      <c r="D1" s="419"/>
      <c r="E1" s="419"/>
      <c r="F1" s="419"/>
      <c r="G1" s="419"/>
      <c r="H1" s="419"/>
      <c r="I1" s="419"/>
      <c r="J1" s="419"/>
      <c r="K1" s="419"/>
      <c r="L1" s="419"/>
      <c r="M1" s="419"/>
    </row>
    <row r="2" spans="1:13" ht="15.6" x14ac:dyDescent="0.3">
      <c r="A2" s="2" t="s">
        <v>2</v>
      </c>
    </row>
    <row r="3" spans="1:13" hidden="1" outlineLevel="1" x14ac:dyDescent="0.3">
      <c r="A3" s="349">
        <v>1</v>
      </c>
      <c r="B3" s="821" t="s">
        <v>361</v>
      </c>
      <c r="C3" s="822"/>
      <c r="D3" s="822"/>
      <c r="E3" s="822"/>
      <c r="F3" s="822"/>
    </row>
    <row r="4" spans="1:13" hidden="1" outlineLevel="1" x14ac:dyDescent="0.3">
      <c r="A4" s="349">
        <v>2</v>
      </c>
      <c r="B4" s="822" t="s">
        <v>86</v>
      </c>
      <c r="C4" s="822"/>
      <c r="D4" s="822"/>
      <c r="E4" s="822"/>
      <c r="F4" s="822"/>
    </row>
    <row r="5" spans="1:13" hidden="1" outlineLevel="1" x14ac:dyDescent="0.3">
      <c r="A5" s="349">
        <v>3</v>
      </c>
      <c r="B5" s="349" t="s">
        <v>360</v>
      </c>
      <c r="C5" s="349"/>
      <c r="D5" s="349"/>
      <c r="E5" s="349"/>
      <c r="F5" s="349"/>
    </row>
    <row r="6" spans="1:13" hidden="1" outlineLevel="1" x14ac:dyDescent="0.3">
      <c r="A6" s="349">
        <v>4</v>
      </c>
      <c r="B6" s="823" t="s">
        <v>362</v>
      </c>
      <c r="C6" s="823"/>
      <c r="D6" s="823"/>
      <c r="E6" s="823"/>
      <c r="F6" s="823"/>
    </row>
    <row r="7" spans="1:13" hidden="1" outlineLevel="1" x14ac:dyDescent="0.3">
      <c r="A7" s="349">
        <v>5</v>
      </c>
      <c r="B7" s="823" t="s">
        <v>363</v>
      </c>
      <c r="C7" s="823"/>
      <c r="D7" s="823"/>
      <c r="E7" s="823"/>
      <c r="F7" s="823"/>
    </row>
    <row r="8" spans="1:13" hidden="1" outlineLevel="1" x14ac:dyDescent="0.3">
      <c r="A8" s="349">
        <v>6</v>
      </c>
      <c r="B8" s="823" t="s">
        <v>364</v>
      </c>
      <c r="C8" s="823"/>
      <c r="D8" s="823"/>
      <c r="E8" s="823"/>
      <c r="F8" s="823"/>
    </row>
    <row r="9" spans="1:13" hidden="1" outlineLevel="1" x14ac:dyDescent="0.3">
      <c r="A9" s="349">
        <v>7</v>
      </c>
      <c r="B9" s="822" t="s">
        <v>365</v>
      </c>
      <c r="C9" s="822"/>
      <c r="D9" s="822"/>
      <c r="E9" s="822"/>
      <c r="F9" s="822"/>
    </row>
    <row r="10" spans="1:13" hidden="1" outlineLevel="1" x14ac:dyDescent="0.3">
      <c r="A10" s="349">
        <v>8</v>
      </c>
      <c r="B10" s="822" t="s">
        <v>366</v>
      </c>
      <c r="C10" s="822"/>
      <c r="D10" s="822"/>
      <c r="E10" s="822"/>
      <c r="F10" s="822"/>
    </row>
    <row r="11" spans="1:13" collapsed="1" x14ac:dyDescent="0.3">
      <c r="A11" s="389" t="s">
        <v>390</v>
      </c>
    </row>
    <row r="12" spans="1:13" ht="15" thickBot="1" x14ac:dyDescent="0.35">
      <c r="A12" s="389"/>
    </row>
    <row r="13" spans="1:13" ht="15" thickBot="1" x14ac:dyDescent="0.35">
      <c r="A13" s="824" t="s">
        <v>446</v>
      </c>
      <c r="B13" s="825"/>
      <c r="C13" s="825"/>
      <c r="D13" s="825"/>
      <c r="E13" s="825"/>
      <c r="F13" s="825"/>
      <c r="G13" s="825"/>
      <c r="H13" s="825"/>
      <c r="I13" s="825"/>
      <c r="J13" s="825"/>
      <c r="K13" s="825"/>
      <c r="L13" s="825"/>
      <c r="M13" s="826"/>
    </row>
    <row r="14" spans="1:13" x14ac:dyDescent="0.3">
      <c r="A14" s="833" t="s">
        <v>88</v>
      </c>
      <c r="B14" s="834"/>
      <c r="C14" s="833" t="s">
        <v>89</v>
      </c>
      <c r="D14" s="835"/>
      <c r="E14" s="835"/>
      <c r="F14" s="835"/>
      <c r="G14" s="835"/>
      <c r="H14" s="834"/>
      <c r="I14" s="377" t="s">
        <v>90</v>
      </c>
      <c r="J14" s="827" t="s">
        <v>91</v>
      </c>
      <c r="K14" s="828"/>
      <c r="L14" s="828"/>
      <c r="M14" s="829"/>
    </row>
    <row r="15" spans="1:13" ht="28.8" x14ac:dyDescent="0.3">
      <c r="A15" s="378" t="s">
        <v>92</v>
      </c>
      <c r="B15" s="379" t="s">
        <v>93</v>
      </c>
      <c r="C15" s="380" t="s">
        <v>94</v>
      </c>
      <c r="D15" s="381" t="s">
        <v>95</v>
      </c>
      <c r="E15" s="382" t="s">
        <v>96</v>
      </c>
      <c r="F15" s="382" t="s">
        <v>97</v>
      </c>
      <c r="G15" s="383" t="s">
        <v>98</v>
      </c>
      <c r="H15" s="384" t="s">
        <v>99</v>
      </c>
      <c r="I15" s="385" t="s">
        <v>100</v>
      </c>
      <c r="J15" s="382" t="s">
        <v>101</v>
      </c>
      <c r="K15" s="383" t="s">
        <v>102</v>
      </c>
      <c r="L15" s="383" t="s">
        <v>103</v>
      </c>
      <c r="M15" s="379" t="s">
        <v>104</v>
      </c>
    </row>
    <row r="16" spans="1:13" ht="55.8" thickBot="1" x14ac:dyDescent="0.35">
      <c r="A16" s="138" t="s">
        <v>105</v>
      </c>
      <c r="B16" s="139" t="s">
        <v>106</v>
      </c>
      <c r="C16" s="140" t="s">
        <v>368</v>
      </c>
      <c r="D16" s="141" t="s">
        <v>107</v>
      </c>
      <c r="E16" s="142" t="s">
        <v>108</v>
      </c>
      <c r="F16" s="142" t="s">
        <v>109</v>
      </c>
      <c r="G16" s="143" t="s">
        <v>108</v>
      </c>
      <c r="H16" s="144" t="s">
        <v>110</v>
      </c>
      <c r="I16" s="145" t="s">
        <v>111</v>
      </c>
      <c r="J16" s="142" t="s">
        <v>108</v>
      </c>
      <c r="K16" s="143" t="s">
        <v>108</v>
      </c>
      <c r="L16" s="143" t="s">
        <v>110</v>
      </c>
      <c r="M16" s="139" t="s">
        <v>112</v>
      </c>
    </row>
    <row r="17" spans="1:13" ht="142.80000000000001" customHeight="1" thickTop="1" x14ac:dyDescent="0.3">
      <c r="A17" s="836" t="s">
        <v>113</v>
      </c>
      <c r="B17" s="297" t="s">
        <v>114</v>
      </c>
      <c r="C17" s="298" t="s">
        <v>115</v>
      </c>
      <c r="D17" s="299" t="s">
        <v>369</v>
      </c>
      <c r="E17" s="300">
        <v>4</v>
      </c>
      <c r="F17" s="299" t="s">
        <v>116</v>
      </c>
      <c r="G17" s="300">
        <v>3</v>
      </c>
      <c r="H17" s="301">
        <f>E17*G17</f>
        <v>12</v>
      </c>
      <c r="I17" s="302" t="s">
        <v>367</v>
      </c>
      <c r="J17" s="303">
        <v>1</v>
      </c>
      <c r="K17" s="300">
        <v>3</v>
      </c>
      <c r="L17" s="304">
        <f>J17*K17</f>
        <v>3</v>
      </c>
      <c r="M17" s="305"/>
    </row>
    <row r="18" spans="1:13" x14ac:dyDescent="0.3">
      <c r="A18" s="830"/>
      <c r="B18" s="306"/>
      <c r="C18" s="307"/>
      <c r="D18" s="308"/>
      <c r="E18" s="309"/>
      <c r="F18" s="308"/>
      <c r="G18" s="309"/>
      <c r="H18" s="310">
        <f t="shared" ref="H18:H42" si="0">E18*G18</f>
        <v>0</v>
      </c>
      <c r="I18" s="311"/>
      <c r="J18" s="312"/>
      <c r="K18" s="309"/>
      <c r="L18" s="313">
        <f t="shared" ref="L18:L42" si="1">J18*K18</f>
        <v>0</v>
      </c>
      <c r="M18" s="314"/>
    </row>
    <row r="19" spans="1:13" x14ac:dyDescent="0.3">
      <c r="A19" s="830"/>
      <c r="B19" s="306"/>
      <c r="C19" s="307"/>
      <c r="D19" s="308"/>
      <c r="E19" s="309"/>
      <c r="F19" s="308"/>
      <c r="G19" s="309"/>
      <c r="H19" s="310">
        <f t="shared" si="0"/>
        <v>0</v>
      </c>
      <c r="I19" s="311"/>
      <c r="J19" s="312"/>
      <c r="K19" s="309"/>
      <c r="L19" s="313">
        <f t="shared" si="1"/>
        <v>0</v>
      </c>
      <c r="M19" s="314"/>
    </row>
    <row r="20" spans="1:13" x14ac:dyDescent="0.3">
      <c r="A20" s="831"/>
      <c r="B20" s="315"/>
      <c r="C20" s="316"/>
      <c r="D20" s="317"/>
      <c r="E20" s="318"/>
      <c r="F20" s="317"/>
      <c r="G20" s="318"/>
      <c r="H20" s="310">
        <f t="shared" si="0"/>
        <v>0</v>
      </c>
      <c r="I20" s="319"/>
      <c r="J20" s="320"/>
      <c r="K20" s="318"/>
      <c r="L20" s="313">
        <f t="shared" si="1"/>
        <v>0</v>
      </c>
      <c r="M20" s="321"/>
    </row>
    <row r="21" spans="1:13" x14ac:dyDescent="0.3">
      <c r="A21" s="837"/>
      <c r="B21" s="322"/>
      <c r="C21" s="323"/>
      <c r="D21" s="324"/>
      <c r="E21" s="325"/>
      <c r="F21" s="324"/>
      <c r="G21" s="325"/>
      <c r="H21" s="310">
        <f t="shared" si="0"/>
        <v>0</v>
      </c>
      <c r="I21" s="326"/>
      <c r="J21" s="327"/>
      <c r="K21" s="325"/>
      <c r="L21" s="313">
        <f t="shared" si="1"/>
        <v>0</v>
      </c>
      <c r="M21" s="328"/>
    </row>
    <row r="22" spans="1:13" ht="15" thickBot="1" x14ac:dyDescent="0.35">
      <c r="A22" s="832"/>
      <c r="B22" s="329" t="s">
        <v>77</v>
      </c>
      <c r="C22" s="330"/>
      <c r="D22" s="331"/>
      <c r="E22" s="332"/>
      <c r="F22" s="331"/>
      <c r="G22" s="332"/>
      <c r="H22" s="333">
        <f t="shared" si="0"/>
        <v>0</v>
      </c>
      <c r="I22" s="334"/>
      <c r="J22" s="335"/>
      <c r="K22" s="332"/>
      <c r="L22" s="332">
        <f t="shared" si="1"/>
        <v>0</v>
      </c>
      <c r="M22" s="336"/>
    </row>
    <row r="23" spans="1:13" x14ac:dyDescent="0.3">
      <c r="A23" s="838" t="s">
        <v>117</v>
      </c>
      <c r="B23" s="337"/>
      <c r="C23" s="338"/>
      <c r="D23" s="339"/>
      <c r="E23" s="340"/>
      <c r="F23" s="339"/>
      <c r="G23" s="340"/>
      <c r="H23" s="341">
        <f t="shared" si="0"/>
        <v>0</v>
      </c>
      <c r="I23" s="342"/>
      <c r="J23" s="343"/>
      <c r="K23" s="340"/>
      <c r="L23" s="344">
        <f t="shared" si="1"/>
        <v>0</v>
      </c>
      <c r="M23" s="345"/>
    </row>
    <row r="24" spans="1:13" x14ac:dyDescent="0.3">
      <c r="A24" s="831"/>
      <c r="B24" s="315"/>
      <c r="C24" s="316"/>
      <c r="D24" s="317"/>
      <c r="E24" s="318"/>
      <c r="F24" s="317"/>
      <c r="G24" s="318"/>
      <c r="H24" s="310">
        <f t="shared" si="0"/>
        <v>0</v>
      </c>
      <c r="I24" s="319"/>
      <c r="J24" s="320"/>
      <c r="K24" s="318"/>
      <c r="L24" s="313">
        <f t="shared" si="1"/>
        <v>0</v>
      </c>
      <c r="M24" s="321"/>
    </row>
    <row r="25" spans="1:13" x14ac:dyDescent="0.3">
      <c r="A25" s="831"/>
      <c r="B25" s="315"/>
      <c r="C25" s="316"/>
      <c r="D25" s="317"/>
      <c r="E25" s="318"/>
      <c r="F25" s="317"/>
      <c r="G25" s="318"/>
      <c r="H25" s="310">
        <f t="shared" si="0"/>
        <v>0</v>
      </c>
      <c r="I25" s="319"/>
      <c r="J25" s="320"/>
      <c r="K25" s="318"/>
      <c r="L25" s="313">
        <f t="shared" si="1"/>
        <v>0</v>
      </c>
      <c r="M25" s="321"/>
    </row>
    <row r="26" spans="1:13" x14ac:dyDescent="0.3">
      <c r="A26" s="831"/>
      <c r="B26" s="315"/>
      <c r="C26" s="316"/>
      <c r="D26" s="317"/>
      <c r="E26" s="318"/>
      <c r="F26" s="317"/>
      <c r="G26" s="318"/>
      <c r="H26" s="310">
        <f t="shared" si="0"/>
        <v>0</v>
      </c>
      <c r="I26" s="319"/>
      <c r="J26" s="320"/>
      <c r="K26" s="318"/>
      <c r="L26" s="313">
        <f t="shared" si="1"/>
        <v>0</v>
      </c>
      <c r="M26" s="321"/>
    </row>
    <row r="27" spans="1:13" x14ac:dyDescent="0.3">
      <c r="A27" s="831"/>
      <c r="B27" s="315"/>
      <c r="C27" s="316"/>
      <c r="D27" s="317"/>
      <c r="E27" s="318"/>
      <c r="F27" s="317"/>
      <c r="G27" s="318"/>
      <c r="H27" s="310">
        <f t="shared" si="0"/>
        <v>0</v>
      </c>
      <c r="I27" s="319"/>
      <c r="J27" s="320"/>
      <c r="K27" s="318"/>
      <c r="L27" s="313">
        <f t="shared" si="1"/>
        <v>0</v>
      </c>
      <c r="M27" s="321"/>
    </row>
    <row r="28" spans="1:13" x14ac:dyDescent="0.3">
      <c r="A28" s="831"/>
      <c r="B28" s="315"/>
      <c r="C28" s="316"/>
      <c r="D28" s="317"/>
      <c r="E28" s="318"/>
      <c r="F28" s="317"/>
      <c r="G28" s="318"/>
      <c r="H28" s="310">
        <f t="shared" si="0"/>
        <v>0</v>
      </c>
      <c r="I28" s="319"/>
      <c r="J28" s="320"/>
      <c r="K28" s="318"/>
      <c r="L28" s="313">
        <f t="shared" si="1"/>
        <v>0</v>
      </c>
      <c r="M28" s="321"/>
    </row>
    <row r="29" spans="1:13" ht="15" thickBot="1" x14ac:dyDescent="0.35">
      <c r="A29" s="832"/>
      <c r="B29" s="329" t="s">
        <v>77</v>
      </c>
      <c r="C29" s="330"/>
      <c r="D29" s="331"/>
      <c r="E29" s="332"/>
      <c r="F29" s="331"/>
      <c r="G29" s="332"/>
      <c r="H29" s="333">
        <f t="shared" si="0"/>
        <v>0</v>
      </c>
      <c r="I29" s="334"/>
      <c r="J29" s="335"/>
      <c r="K29" s="332"/>
      <c r="L29" s="332">
        <f t="shared" si="1"/>
        <v>0</v>
      </c>
      <c r="M29" s="336"/>
    </row>
    <row r="30" spans="1:13" x14ac:dyDescent="0.3">
      <c r="A30" s="839" t="s">
        <v>118</v>
      </c>
      <c r="B30" s="337"/>
      <c r="C30" s="338"/>
      <c r="D30" s="339"/>
      <c r="E30" s="340"/>
      <c r="F30" s="339"/>
      <c r="G30" s="340"/>
      <c r="H30" s="341">
        <f t="shared" si="0"/>
        <v>0</v>
      </c>
      <c r="I30" s="342"/>
      <c r="J30" s="343"/>
      <c r="K30" s="340"/>
      <c r="L30" s="344">
        <f t="shared" si="1"/>
        <v>0</v>
      </c>
      <c r="M30" s="345"/>
    </row>
    <row r="31" spans="1:13" x14ac:dyDescent="0.3">
      <c r="A31" s="830"/>
      <c r="B31" s="306"/>
      <c r="C31" s="307"/>
      <c r="D31" s="308"/>
      <c r="E31" s="309"/>
      <c r="F31" s="308"/>
      <c r="G31" s="309"/>
      <c r="H31" s="310">
        <f t="shared" si="0"/>
        <v>0</v>
      </c>
      <c r="I31" s="311"/>
      <c r="J31" s="312"/>
      <c r="K31" s="309"/>
      <c r="L31" s="313">
        <f t="shared" si="1"/>
        <v>0</v>
      </c>
      <c r="M31" s="314"/>
    </row>
    <row r="32" spans="1:13" x14ac:dyDescent="0.3">
      <c r="A32" s="830"/>
      <c r="B32" s="306"/>
      <c r="C32" s="307"/>
      <c r="D32" s="308"/>
      <c r="E32" s="309"/>
      <c r="F32" s="308"/>
      <c r="G32" s="309"/>
      <c r="H32" s="310">
        <f t="shared" si="0"/>
        <v>0</v>
      </c>
      <c r="I32" s="311"/>
      <c r="J32" s="312"/>
      <c r="K32" s="309"/>
      <c r="L32" s="313">
        <f t="shared" si="1"/>
        <v>0</v>
      </c>
      <c r="M32" s="314"/>
    </row>
    <row r="33" spans="1:13" x14ac:dyDescent="0.3">
      <c r="A33" s="831"/>
      <c r="B33" s="315"/>
      <c r="C33" s="316"/>
      <c r="D33" s="317"/>
      <c r="E33" s="318"/>
      <c r="F33" s="317"/>
      <c r="G33" s="318"/>
      <c r="H33" s="310">
        <f t="shared" si="0"/>
        <v>0</v>
      </c>
      <c r="I33" s="319"/>
      <c r="J33" s="320"/>
      <c r="K33" s="318"/>
      <c r="L33" s="313">
        <f t="shared" si="1"/>
        <v>0</v>
      </c>
      <c r="M33" s="321"/>
    </row>
    <row r="34" spans="1:13" ht="15" thickBot="1" x14ac:dyDescent="0.35">
      <c r="A34" s="832"/>
      <c r="B34" s="329" t="s">
        <v>77</v>
      </c>
      <c r="C34" s="330"/>
      <c r="D34" s="331"/>
      <c r="E34" s="332"/>
      <c r="F34" s="331"/>
      <c r="G34" s="332"/>
      <c r="H34" s="333">
        <f t="shared" si="0"/>
        <v>0</v>
      </c>
      <c r="I34" s="334"/>
      <c r="J34" s="335"/>
      <c r="K34" s="332"/>
      <c r="L34" s="332">
        <f t="shared" si="1"/>
        <v>0</v>
      </c>
      <c r="M34" s="336"/>
    </row>
    <row r="35" spans="1:13" x14ac:dyDescent="0.3">
      <c r="A35" s="839" t="s">
        <v>119</v>
      </c>
      <c r="B35" s="337"/>
      <c r="C35" s="338"/>
      <c r="D35" s="339"/>
      <c r="E35" s="340"/>
      <c r="F35" s="339"/>
      <c r="G35" s="340"/>
      <c r="H35" s="341">
        <f t="shared" si="0"/>
        <v>0</v>
      </c>
      <c r="I35" s="342"/>
      <c r="J35" s="343"/>
      <c r="K35" s="340"/>
      <c r="L35" s="344">
        <f t="shared" si="1"/>
        <v>0</v>
      </c>
      <c r="M35" s="345"/>
    </row>
    <row r="36" spans="1:13" x14ac:dyDescent="0.3">
      <c r="A36" s="830"/>
      <c r="B36" s="306"/>
      <c r="C36" s="307"/>
      <c r="D36" s="308"/>
      <c r="E36" s="309"/>
      <c r="F36" s="308"/>
      <c r="G36" s="309"/>
      <c r="H36" s="310">
        <f t="shared" si="0"/>
        <v>0</v>
      </c>
      <c r="I36" s="311"/>
      <c r="J36" s="312"/>
      <c r="K36" s="309"/>
      <c r="L36" s="313">
        <f t="shared" si="1"/>
        <v>0</v>
      </c>
      <c r="M36" s="346"/>
    </row>
    <row r="37" spans="1:13" x14ac:dyDescent="0.3">
      <c r="A37" s="830"/>
      <c r="B37" s="306"/>
      <c r="C37" s="307"/>
      <c r="D37" s="308"/>
      <c r="E37" s="309"/>
      <c r="F37" s="308"/>
      <c r="G37" s="309"/>
      <c r="H37" s="310">
        <f t="shared" si="0"/>
        <v>0</v>
      </c>
      <c r="I37" s="311"/>
      <c r="J37" s="312"/>
      <c r="K37" s="309"/>
      <c r="L37" s="313">
        <f t="shared" si="1"/>
        <v>0</v>
      </c>
      <c r="M37" s="346"/>
    </row>
    <row r="38" spans="1:13" x14ac:dyDescent="0.3">
      <c r="A38" s="831"/>
      <c r="B38" s="315"/>
      <c r="C38" s="316"/>
      <c r="D38" s="317"/>
      <c r="E38" s="318"/>
      <c r="F38" s="317"/>
      <c r="G38" s="318"/>
      <c r="H38" s="310">
        <f t="shared" si="0"/>
        <v>0</v>
      </c>
      <c r="I38" s="319"/>
      <c r="J38" s="320"/>
      <c r="K38" s="318"/>
      <c r="L38" s="313">
        <f t="shared" si="1"/>
        <v>0</v>
      </c>
      <c r="M38" s="347"/>
    </row>
    <row r="39" spans="1:13" ht="15" thickBot="1" x14ac:dyDescent="0.35">
      <c r="A39" s="832"/>
      <c r="B39" s="329" t="s">
        <v>77</v>
      </c>
      <c r="C39" s="330"/>
      <c r="D39" s="331"/>
      <c r="E39" s="332"/>
      <c r="F39" s="331"/>
      <c r="G39" s="332"/>
      <c r="H39" s="333">
        <f t="shared" si="0"/>
        <v>0</v>
      </c>
      <c r="I39" s="334"/>
      <c r="J39" s="335"/>
      <c r="K39" s="332"/>
      <c r="L39" s="332">
        <f t="shared" si="1"/>
        <v>0</v>
      </c>
      <c r="M39" s="348"/>
    </row>
    <row r="40" spans="1:13" x14ac:dyDescent="0.3">
      <c r="A40" s="830" t="s">
        <v>120</v>
      </c>
      <c r="B40" s="306"/>
      <c r="C40" s="307"/>
      <c r="D40" s="308"/>
      <c r="E40" s="309"/>
      <c r="F40" s="308"/>
      <c r="G40" s="309"/>
      <c r="H40" s="341">
        <f t="shared" si="0"/>
        <v>0</v>
      </c>
      <c r="I40" s="311"/>
      <c r="J40" s="312"/>
      <c r="K40" s="309"/>
      <c r="L40" s="344">
        <f t="shared" si="1"/>
        <v>0</v>
      </c>
      <c r="M40" s="346"/>
    </row>
    <row r="41" spans="1:13" x14ac:dyDescent="0.3">
      <c r="A41" s="831"/>
      <c r="B41" s="315"/>
      <c r="C41" s="316"/>
      <c r="D41" s="317"/>
      <c r="E41" s="318"/>
      <c r="F41" s="317"/>
      <c r="G41" s="318"/>
      <c r="H41" s="310">
        <f t="shared" si="0"/>
        <v>0</v>
      </c>
      <c r="I41" s="319"/>
      <c r="J41" s="320"/>
      <c r="K41" s="318"/>
      <c r="L41" s="313">
        <f t="shared" si="1"/>
        <v>0</v>
      </c>
      <c r="M41" s="347"/>
    </row>
    <row r="42" spans="1:13" ht="15" thickBot="1" x14ac:dyDescent="0.35">
      <c r="A42" s="832"/>
      <c r="B42" s="329" t="s">
        <v>77</v>
      </c>
      <c r="C42" s="330"/>
      <c r="D42" s="331"/>
      <c r="E42" s="332"/>
      <c r="F42" s="331"/>
      <c r="G42" s="332"/>
      <c r="H42" s="333">
        <f t="shared" si="0"/>
        <v>0</v>
      </c>
      <c r="I42" s="334"/>
      <c r="J42" s="335"/>
      <c r="K42" s="332"/>
      <c r="L42" s="332">
        <f t="shared" si="1"/>
        <v>0</v>
      </c>
      <c r="M42" s="348"/>
    </row>
  </sheetData>
  <mergeCells count="16">
    <mergeCell ref="A40:A42"/>
    <mergeCell ref="A14:B14"/>
    <mergeCell ref="C14:H14"/>
    <mergeCell ref="B4:F4"/>
    <mergeCell ref="B9:F9"/>
    <mergeCell ref="B7:F7"/>
    <mergeCell ref="A17:A22"/>
    <mergeCell ref="A23:A29"/>
    <mergeCell ref="A30:A34"/>
    <mergeCell ref="B10:F10"/>
    <mergeCell ref="A35:A39"/>
    <mergeCell ref="B3:F3"/>
    <mergeCell ref="B6:F6"/>
    <mergeCell ref="B8:F8"/>
    <mergeCell ref="A13:M13"/>
    <mergeCell ref="J14:M14"/>
  </mergeCells>
  <conditionalFormatting sqref="H17:H42 L17:L42">
    <cfRule type="expression" dxfId="4" priority="1">
      <formula>H17&gt;12</formula>
    </cfRule>
    <cfRule type="expression" dxfId="3" priority="2">
      <formula>H17&gt;9</formula>
    </cfRule>
    <cfRule type="expression" dxfId="2" priority="3">
      <formula>H17&gt;4</formula>
    </cfRule>
    <cfRule type="expression" dxfId="1" priority="4">
      <formula>H17&gt;2</formula>
    </cfRule>
    <cfRule type="expression" dxfId="0" priority="5">
      <formula>H17&gt;0</formula>
    </cfRule>
  </conditionalFormatting>
  <dataValidations count="1">
    <dataValidation type="list" allowBlank="1" showInputMessage="1" showErrorMessage="1" sqref="G17:G39 E17:E39 J17:K39" xr:uid="{0DDA507A-0244-4B23-9DF0-BC1D807109F8}">
      <formula1>"1,2,3,4,5"</formula1>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BACA2898A477F4885CC9520C82784FB" ma:contentTypeVersion="16" ma:contentTypeDescription="Create a new document." ma:contentTypeScope="" ma:versionID="dd68b7d8d6bec8ad260f2bffb800ef22">
  <xsd:schema xmlns:xsd="http://www.w3.org/2001/XMLSchema" xmlns:xs="http://www.w3.org/2001/XMLSchema" xmlns:p="http://schemas.microsoft.com/office/2006/metadata/properties" xmlns:ns2="527ee500-00a2-4441-ad1a-ef0c7609c853" xmlns:ns3="a02c13f9-23ec-4959-aa31-c625c661b9a8" targetNamespace="http://schemas.microsoft.com/office/2006/metadata/properties" ma:root="true" ma:fieldsID="44ace844465d9f1f3789c2ff00dd0a5d" ns2:_="" ns3:_="">
    <xsd:import namespace="527ee500-00a2-4441-ad1a-ef0c7609c853"/>
    <xsd:import namespace="a02c13f9-23ec-4959-aa31-c625c661b9a8"/>
    <xsd:element name="properties">
      <xsd:complexType>
        <xsd:sequence>
          <xsd:element name="documentManagement">
            <xsd:complexType>
              <xsd:all>
                <xsd:element ref="ns2:lcf76f155ced4ddcb4097134ff3c332f" minOccurs="0"/>
                <xsd:element ref="ns3:TaxCatchAll" minOccurs="0"/>
                <xsd:element ref="ns2:MediaServiceMetadata" minOccurs="0"/>
                <xsd:element ref="ns2:MediaServiceFastMetadata" minOccurs="0"/>
                <xsd:element ref="ns2:MediaServiceDateTaken"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2:MediaServiceOCR" minOccurs="0"/>
                <xsd:element ref="ns2:MediaLengthInSecond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27ee500-00a2-4441-ad1a-ef0c7609c853" elementFormDefault="qualified">
    <xsd:import namespace="http://schemas.microsoft.com/office/2006/documentManagement/types"/>
    <xsd:import namespace="http://schemas.microsoft.com/office/infopath/2007/PartnerControls"/>
    <xsd:element name="lcf76f155ced4ddcb4097134ff3c332f" ma:index="9" nillable="true" ma:taxonomy="true" ma:internalName="lcf76f155ced4ddcb4097134ff3c332f" ma:taxonomyFieldName="MediaServiceImageTags" ma:displayName="Image Tags" ma:readOnly="false" ma:fieldId="{5cf76f15-5ced-4ddc-b409-7134ff3c332f}" ma:taxonomyMulti="true" ma:sspId="a9b50559-7390-452f-8d4d-780c6c1e431b" ma:termSetId="09814cd3-568e-fe90-9814-8d621ff8fb84" ma:anchorId="fba54fb3-c3e1-fe81-a776-ca4b69148c4d" ma:open="true" ma:isKeyword="false">
      <xsd:complexType>
        <xsd:sequence>
          <xsd:element ref="pc:Terms" minOccurs="0" maxOccurs="1"/>
        </xsd:sequence>
      </xsd:complex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indexed="true" ma:internalName="MediaServiceLocation"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02c13f9-23ec-4959-aa31-c625c661b9a8" elementFormDefault="qualified">
    <xsd:import namespace="http://schemas.microsoft.com/office/2006/documentManagement/types"/>
    <xsd:import namespace="http://schemas.microsoft.com/office/infopath/2007/PartnerControls"/>
    <xsd:element name="TaxCatchAll" ma:index="10" nillable="true" ma:displayName="Taxonomy Catch All Column" ma:hidden="true" ma:list="{5d816d93-b467-4b46-a0ab-bf94189bd91f}" ma:internalName="TaxCatchAll" ma:showField="CatchAllData" ma:web="a02c13f9-23ec-4959-aa31-c625c661b9a8">
      <xsd:complexType>
        <xsd:complexContent>
          <xsd:extension base="dms:MultiChoiceLookup">
            <xsd:sequence>
              <xsd:element name="Value" type="dms:Lookup" maxOccurs="unbounded" minOccurs="0" nillable="true"/>
            </xsd:sequence>
          </xsd:extension>
        </xsd:complexContent>
      </xsd:complexType>
    </xsd:element>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27ee500-00a2-4441-ad1a-ef0c7609c853">
      <Terms xmlns="http://schemas.microsoft.com/office/infopath/2007/PartnerControls"/>
    </lcf76f155ced4ddcb4097134ff3c332f>
    <TaxCatchAll xmlns="a02c13f9-23ec-4959-aa31-c625c661b9a8" xsi:nil="true"/>
  </documentManagement>
</p:properties>
</file>

<file path=customXml/itemProps1.xml><?xml version="1.0" encoding="utf-8"?>
<ds:datastoreItem xmlns:ds="http://schemas.openxmlformats.org/officeDocument/2006/customXml" ds:itemID="{328D898F-402F-4871-83B0-EED5AED6D465}"/>
</file>

<file path=customXml/itemProps2.xml><?xml version="1.0" encoding="utf-8"?>
<ds:datastoreItem xmlns:ds="http://schemas.openxmlformats.org/officeDocument/2006/customXml" ds:itemID="{7610661B-F34B-4912-9012-032ED6B88747}">
  <ds:schemaRefs>
    <ds:schemaRef ds:uri="http://schemas.microsoft.com/sharepoint/v3/contenttype/forms"/>
  </ds:schemaRefs>
</ds:datastoreItem>
</file>

<file path=customXml/itemProps3.xml><?xml version="1.0" encoding="utf-8"?>
<ds:datastoreItem xmlns:ds="http://schemas.openxmlformats.org/officeDocument/2006/customXml" ds:itemID="{987A4B5F-2C33-4B94-A9D9-39254AF75C73}">
  <ds:schemaRefs>
    <ds:schemaRef ds:uri="http://schemas.microsoft.com/office/infopath/2007/PartnerControls"/>
    <ds:schemaRef ds:uri="http://schemas.microsoft.com/office/2006/documentManagement/types"/>
    <ds:schemaRef ds:uri="http://schemas.openxmlformats.org/package/2006/metadata/core-properties"/>
    <ds:schemaRef ds:uri="http://purl.org/dc/dcmitype/"/>
    <ds:schemaRef ds:uri="http://www.w3.org/XML/1998/namespace"/>
    <ds:schemaRef ds:uri="http://schemas.microsoft.com/office/2006/metadata/properties"/>
    <ds:schemaRef ds:uri="http://purl.org/dc/terms/"/>
    <ds:schemaRef ds:uri="http://purl.org/dc/elements/1.1/"/>
    <ds:schemaRef ds:uri="fe9f8cb9-549c-48bb-8399-13e98c0f7a42"/>
    <ds:schemaRef ds:uri="f5962770-449e-4938-9fb6-3a1cc7eb0d8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4</vt:i4>
      </vt:variant>
    </vt:vector>
  </HeadingPairs>
  <TitlesOfParts>
    <vt:vector size="15" baseType="lpstr">
      <vt:lpstr>EP.0-Summary</vt:lpstr>
      <vt:lpstr>EP.1a-Process</vt:lpstr>
      <vt:lpstr>EP.1b-Baseline</vt:lpstr>
      <vt:lpstr>EP.1c-Project</vt:lpstr>
      <vt:lpstr>EP.1d-GHG Summary</vt:lpstr>
      <vt:lpstr>EP.2a-Expense Description</vt:lpstr>
      <vt:lpstr>EP.2b-Project Budget</vt:lpstr>
      <vt:lpstr>EP.2c-Payback</vt:lpstr>
      <vt:lpstr>EP.3a-Risk Assessment</vt:lpstr>
      <vt:lpstr>EP.3b-Risk Matrix</vt:lpstr>
      <vt:lpstr>EP.4-Reference</vt:lpstr>
      <vt:lpstr>Associated</vt:lpstr>
      <vt:lpstr>Attributable</vt:lpstr>
      <vt:lpstr>FundingRequest</vt:lpstr>
      <vt:lpstr>Select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Spence, Alanna ENV:EX</dc:creator>
  <cp:keywords/>
  <dc:description/>
  <cp:lastModifiedBy>Strauss, Eric ECS:EX</cp:lastModifiedBy>
  <cp:revision/>
  <dcterms:created xsi:type="dcterms:W3CDTF">2025-04-30T20:25:50Z</dcterms:created>
  <dcterms:modified xsi:type="dcterms:W3CDTF">2026-03-04T16:48:51Z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0x0101006BACA2898A477F4885CC9520C82784FB</vt:lpwstr>
  </property>
  <property fmtid="{D5CDD505-2E9C-101B-9397-08002B2CF9AE}" pid="3" name="MediaServiceImageTags">
    <vt:lpwstr/>
  </property>
</Properties>
</file>