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MO\General\DMO AA-AC\DMO AC\280-20 Materials Non-OPR\MIN Briefing Notes and Slide Decks - 2019\20190717 - 2017 BC Provincial Greenhouse Gas Inventory - 346722\"/>
    </mc:Choice>
  </mc:AlternateContent>
  <xr:revisionPtr revIDLastSave="0" documentId="8_{D1764423-7B9A-4A90-952F-8761FBB695F7}" xr6:coauthVersionLast="36" xr6:coauthVersionMax="36" xr10:uidLastSave="{00000000-0000-0000-0000-000000000000}"/>
  <bookViews>
    <workbookView xWindow="360" yWindow="1005" windowWidth="18180" windowHeight="5910" tabRatio="665" firstSheet="1" xr2:uid="{00000000-000D-0000-FFFF-FFFF00000000}"/>
  </bookViews>
  <sheets>
    <sheet name="PI 1990-2017 Summary" sheetId="3" r:id="rId1"/>
    <sheet name="PI 2017 by Gas" sheetId="4" r:id="rId2"/>
  </sheets>
  <definedNames>
    <definedName name="_xlnm.Print_Titles" localSheetId="0">'PI 1990-2017 Summary'!$A:$C</definedName>
    <definedName name="_xlnm.Print_Titles" localSheetId="1">'PI 2017 by Gas'!$2:$6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11" i="3" l="1"/>
  <c r="AI12" i="3"/>
  <c r="AH12" i="3"/>
  <c r="AG12" i="3"/>
  <c r="K7" i="4"/>
  <c r="J7" i="4"/>
  <c r="I7" i="4"/>
  <c r="G87" i="4"/>
  <c r="E87" i="4"/>
  <c r="G77" i="4"/>
  <c r="G74" i="4" s="1"/>
  <c r="G7" i="4" s="1"/>
  <c r="G83" i="4"/>
  <c r="E83" i="4"/>
  <c r="G82" i="4"/>
  <c r="E82" i="4"/>
  <c r="H80" i="4"/>
  <c r="G80" i="4" s="1"/>
  <c r="F80" i="4"/>
  <c r="D80" i="4"/>
  <c r="E80" i="4"/>
  <c r="D74" i="4"/>
  <c r="D7" i="4"/>
  <c r="F74" i="4"/>
  <c r="F7" i="4"/>
  <c r="H74" i="4"/>
  <c r="H7" i="4"/>
  <c r="I74" i="4"/>
  <c r="J74" i="4"/>
  <c r="K74" i="4"/>
  <c r="L74" i="4"/>
  <c r="M74" i="4"/>
  <c r="M7" i="4"/>
  <c r="G75" i="4"/>
  <c r="E75" i="4"/>
  <c r="E74" i="4" s="1"/>
  <c r="E7" i="4" s="1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D79" i="3"/>
  <c r="K73" i="3"/>
  <c r="J73" i="3"/>
  <c r="I73" i="3"/>
  <c r="H73" i="3"/>
  <c r="G73" i="3"/>
  <c r="F73" i="3"/>
  <c r="E73" i="3"/>
  <c r="D73" i="3"/>
  <c r="AG41" i="3"/>
  <c r="AH41" i="3"/>
  <c r="AI41" i="3"/>
  <c r="AG42" i="3"/>
  <c r="AH42" i="3"/>
  <c r="AI42" i="3"/>
  <c r="AG43" i="3"/>
  <c r="AH43" i="3"/>
  <c r="AI43" i="3"/>
  <c r="AG44" i="3"/>
  <c r="AH44" i="3"/>
  <c r="AI44" i="3"/>
  <c r="AD7" i="3"/>
  <c r="AH7" i="3" s="1"/>
  <c r="AD6" i="3"/>
  <c r="AG8" i="3"/>
  <c r="AH8" i="3"/>
  <c r="AI8" i="3"/>
  <c r="AG9" i="3"/>
  <c r="AH9" i="3"/>
  <c r="AI9" i="3"/>
  <c r="AG10" i="3"/>
  <c r="AH10" i="3"/>
  <c r="AI10" i="3"/>
  <c r="AH11" i="3"/>
  <c r="AI11" i="3"/>
  <c r="AG13" i="3"/>
  <c r="AH13" i="3"/>
  <c r="AI13" i="3"/>
  <c r="AG14" i="3"/>
  <c r="AH14" i="3"/>
  <c r="AI14" i="3"/>
  <c r="AG15" i="3"/>
  <c r="AH15" i="3"/>
  <c r="AI15" i="3"/>
  <c r="AG16" i="3"/>
  <c r="AH16" i="3"/>
  <c r="AI16" i="3"/>
  <c r="AG17" i="3"/>
  <c r="AH17" i="3"/>
  <c r="AI17" i="3"/>
  <c r="AG18" i="3"/>
  <c r="AH18" i="3"/>
  <c r="AI18" i="3"/>
  <c r="AG19" i="3"/>
  <c r="AH19" i="3"/>
  <c r="AI19" i="3"/>
  <c r="AG20" i="3"/>
  <c r="AH20" i="3"/>
  <c r="AI20" i="3"/>
  <c r="AG21" i="3"/>
  <c r="AH21" i="3"/>
  <c r="AI21" i="3"/>
  <c r="AG22" i="3"/>
  <c r="AH22" i="3"/>
  <c r="AI22" i="3"/>
  <c r="AG23" i="3"/>
  <c r="AH23" i="3"/>
  <c r="AI23" i="3"/>
  <c r="AG24" i="3"/>
  <c r="AH24" i="3"/>
  <c r="AI24" i="3"/>
  <c r="AG25" i="3"/>
  <c r="AH25" i="3"/>
  <c r="AI25" i="3"/>
  <c r="AG26" i="3"/>
  <c r="AH26" i="3"/>
  <c r="AI26" i="3"/>
  <c r="AG27" i="3"/>
  <c r="AH27" i="3"/>
  <c r="AI27" i="3"/>
  <c r="AG28" i="3"/>
  <c r="AH28" i="3"/>
  <c r="AI28" i="3"/>
  <c r="AG29" i="3"/>
  <c r="AH29" i="3"/>
  <c r="AI29" i="3"/>
  <c r="AG30" i="3"/>
  <c r="AH30" i="3"/>
  <c r="AI30" i="3"/>
  <c r="AG31" i="3"/>
  <c r="AH31" i="3"/>
  <c r="AI31" i="3"/>
  <c r="AG32" i="3"/>
  <c r="AH32" i="3"/>
  <c r="AI32" i="3"/>
  <c r="AG33" i="3"/>
  <c r="AH33" i="3"/>
  <c r="AI33" i="3"/>
  <c r="AG34" i="3"/>
  <c r="AH34" i="3"/>
  <c r="AI34" i="3"/>
  <c r="AG35" i="3"/>
  <c r="AH35" i="3"/>
  <c r="AI35" i="3"/>
  <c r="AG36" i="3"/>
  <c r="AH36" i="3"/>
  <c r="AI36" i="3"/>
  <c r="AG37" i="3"/>
  <c r="AH37" i="3"/>
  <c r="AI37" i="3"/>
  <c r="AG38" i="3"/>
  <c r="AH38" i="3"/>
  <c r="AI38" i="3"/>
  <c r="AG39" i="3"/>
  <c r="AH39" i="3"/>
  <c r="AI39" i="3"/>
  <c r="AG40" i="3"/>
  <c r="AH40" i="3"/>
  <c r="AI40" i="3"/>
  <c r="AG46" i="3"/>
  <c r="AH46" i="3"/>
  <c r="AI46" i="3"/>
  <c r="AG47" i="3"/>
  <c r="AH47" i="3"/>
  <c r="AI47" i="3"/>
  <c r="AG48" i="3"/>
  <c r="AH48" i="3"/>
  <c r="AI48" i="3"/>
  <c r="AG49" i="3"/>
  <c r="AH49" i="3"/>
  <c r="AI49" i="3"/>
  <c r="AG50" i="3"/>
  <c r="AH50" i="3"/>
  <c r="AI50" i="3"/>
  <c r="AG53" i="3"/>
  <c r="AH53" i="3"/>
  <c r="AI53" i="3"/>
  <c r="AG55" i="3"/>
  <c r="AH55" i="3"/>
  <c r="AI55" i="3"/>
  <c r="AG56" i="3"/>
  <c r="AH56" i="3"/>
  <c r="AI56" i="3"/>
  <c r="AG57" i="3"/>
  <c r="AH57" i="3"/>
  <c r="AI57" i="3"/>
  <c r="AG58" i="3"/>
  <c r="AH58" i="3"/>
  <c r="AI58" i="3"/>
  <c r="AG59" i="3"/>
  <c r="AH59" i="3"/>
  <c r="AI59" i="3"/>
  <c r="AG60" i="3"/>
  <c r="AH60" i="3"/>
  <c r="AI60" i="3"/>
  <c r="AG61" i="3"/>
  <c r="AH61" i="3"/>
  <c r="AI61" i="3"/>
  <c r="AG62" i="3"/>
  <c r="AH62" i="3"/>
  <c r="AI62" i="3"/>
  <c r="AG63" i="3"/>
  <c r="AH63" i="3"/>
  <c r="AI63" i="3"/>
  <c r="AG64" i="3"/>
  <c r="AH64" i="3"/>
  <c r="AI64" i="3"/>
  <c r="AG65" i="3"/>
  <c r="AH65" i="3"/>
  <c r="AI65" i="3"/>
  <c r="AG67" i="3"/>
  <c r="AH67" i="3"/>
  <c r="AI67" i="3"/>
  <c r="AG68" i="3"/>
  <c r="AH68" i="3"/>
  <c r="AI68" i="3"/>
  <c r="AG69" i="3"/>
  <c r="AH69" i="3"/>
  <c r="AI69" i="3"/>
  <c r="AG70" i="3"/>
  <c r="AH70" i="3"/>
  <c r="AI70" i="3"/>
  <c r="AG71" i="3"/>
  <c r="AH71" i="3"/>
  <c r="AI71" i="3"/>
  <c r="AG74" i="3"/>
  <c r="AH74" i="3"/>
  <c r="AI74" i="3"/>
  <c r="AG75" i="3"/>
  <c r="AH75" i="3"/>
  <c r="AI75" i="3"/>
  <c r="AG76" i="3"/>
  <c r="AH76" i="3"/>
  <c r="AI76" i="3"/>
  <c r="E7" i="3"/>
  <c r="F7" i="3"/>
  <c r="F6" i="3" s="1"/>
  <c r="G7" i="3"/>
  <c r="H7" i="3"/>
  <c r="I7" i="3"/>
  <c r="J7" i="3"/>
  <c r="J6" i="3" s="1"/>
  <c r="K7" i="3"/>
  <c r="L7" i="3"/>
  <c r="M7" i="3"/>
  <c r="M6" i="3" s="1"/>
  <c r="N7" i="3"/>
  <c r="O7" i="3"/>
  <c r="P7" i="3"/>
  <c r="Q7" i="3"/>
  <c r="Q6" i="3" s="1"/>
  <c r="R7" i="3"/>
  <c r="R6" i="3" s="1"/>
  <c r="S7" i="3"/>
  <c r="T7" i="3"/>
  <c r="T6" i="3" s="1"/>
  <c r="U7" i="3"/>
  <c r="AG7" i="3" s="1"/>
  <c r="U6" i="3"/>
  <c r="V7" i="3"/>
  <c r="W7" i="3"/>
  <c r="X7" i="3"/>
  <c r="X6" i="3" s="1"/>
  <c r="Y7" i="3"/>
  <c r="Z7" i="3"/>
  <c r="AA7" i="3"/>
  <c r="AB7" i="3"/>
  <c r="AC7" i="3"/>
  <c r="AC6" i="3" s="1"/>
  <c r="AE7" i="3"/>
  <c r="AE6" i="3"/>
  <c r="AH6" i="3" s="1"/>
  <c r="D7" i="3"/>
  <c r="D6" i="3"/>
  <c r="P6" i="3"/>
  <c r="L6" i="3"/>
  <c r="H6" i="3"/>
  <c r="W6" i="3"/>
  <c r="K6" i="3"/>
  <c r="G6" i="3"/>
  <c r="S6" i="3"/>
  <c r="Z6" i="3"/>
  <c r="V6" i="3"/>
  <c r="N6" i="3"/>
  <c r="AB6" i="3"/>
  <c r="AA6" i="3"/>
  <c r="O6" i="3"/>
  <c r="Y6" i="3"/>
  <c r="I6" i="3"/>
  <c r="E6" i="3"/>
  <c r="AI7" i="3"/>
  <c r="AG6" i="3"/>
  <c r="AG73" i="3"/>
  <c r="AH73" i="3"/>
  <c r="AI73" i="3"/>
  <c r="E4" i="3"/>
  <c r="F4" i="3"/>
  <c r="G4" i="3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I6" i="3" l="1"/>
</calcChain>
</file>

<file path=xl/sharedStrings.xml><?xml version="1.0" encoding="utf-8"?>
<sst xmlns="http://schemas.openxmlformats.org/spreadsheetml/2006/main" count="887" uniqueCount="128">
  <si>
    <t>1990-2017 GHG Emission (kilotonnes CO2e) Summary for British Columbia</t>
  </si>
  <si>
    <t>Greenhouse Gas Categories</t>
  </si>
  <si>
    <t>2007-2017 (10-year trend)</t>
  </si>
  <si>
    <t>2016-2017 change (gross)</t>
  </si>
  <si>
    <t>3-year trend</t>
  </si>
  <si>
    <t xml:space="preserve">Unit: </t>
  </si>
  <si>
    <t>kt CO2  eq</t>
  </si>
  <si>
    <t>TOTAL</t>
  </si>
  <si>
    <t>ENERGY</t>
  </si>
  <si>
    <t>a.</t>
  </si>
  <si>
    <t>Stationary Combustion Sources</t>
  </si>
  <si>
    <t xml:space="preserve">Public Electricity and Heat Production </t>
  </si>
  <si>
    <t>Petroleum Refining Industries</t>
  </si>
  <si>
    <t>Oil and Gas Extraction</t>
  </si>
  <si>
    <t>Mining</t>
  </si>
  <si>
    <t>Manufacturing Industries</t>
  </si>
  <si>
    <t>Construction</t>
  </si>
  <si>
    <t>Commercial and Institutional</t>
  </si>
  <si>
    <t>Residential</t>
  </si>
  <si>
    <t>Agriculture and Forestry</t>
  </si>
  <si>
    <t>b.</t>
  </si>
  <si>
    <r>
      <t>Transport</t>
    </r>
    <r>
      <rPr>
        <b/>
        <vertAlign val="superscript"/>
        <sz val="10"/>
        <rFont val="Arial"/>
        <family val="2"/>
      </rPr>
      <t>1</t>
    </r>
  </si>
  <si>
    <t>Domestic Aviation</t>
  </si>
  <si>
    <t>Road Transportation</t>
  </si>
  <si>
    <t>Light-Duty Gasoline Vehicles</t>
  </si>
  <si>
    <t>Light-Duty Gasoline Trucks</t>
  </si>
  <si>
    <t>Heavy-Duty Gasoline Vehicles</t>
  </si>
  <si>
    <t>Motorcycles</t>
  </si>
  <si>
    <t>Light-Duty Diesel Vehicles</t>
  </si>
  <si>
    <t>Light-Duty Diesel Trucks</t>
  </si>
  <si>
    <t>Heavy-Duty Diesel Vehicles</t>
  </si>
  <si>
    <t>Propane and Natural Gas Vehicles</t>
  </si>
  <si>
    <t>Railways</t>
  </si>
  <si>
    <t>Domestic Navigation</t>
  </si>
  <si>
    <t>Other Transportation</t>
  </si>
  <si>
    <t>Off-Road Agriculture &amp; Forestry</t>
  </si>
  <si>
    <t>Off-Road Commercial &amp; Institutional</t>
  </si>
  <si>
    <t>Off-Road Manufacturing, Mining &amp; Construction</t>
  </si>
  <si>
    <t>Off-Road Residential</t>
  </si>
  <si>
    <t>Off-Road Other Transportation</t>
  </si>
  <si>
    <t>Pipeline Transport</t>
  </si>
  <si>
    <t>c.</t>
  </si>
  <si>
    <t>Fugitive Sources</t>
  </si>
  <si>
    <t xml:space="preserve">Coal Mining </t>
  </si>
  <si>
    <t>Oil and Natural Gas</t>
  </si>
  <si>
    <t>Oil</t>
  </si>
  <si>
    <t>Natural Gas</t>
  </si>
  <si>
    <t>Venting</t>
  </si>
  <si>
    <t>Flaring</t>
  </si>
  <si>
    <t>d.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</si>
  <si>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Transport and Storage </t>
    </r>
  </si>
  <si>
    <t>-</t>
  </si>
  <si>
    <t>INDUSTRIAL PROCESSES AND PRODUCT USE</t>
  </si>
  <si>
    <t>Mineral Products</t>
  </si>
  <si>
    <t>Cement Production</t>
  </si>
  <si>
    <t>Lime Production</t>
  </si>
  <si>
    <t>Mineral Products Use</t>
  </si>
  <si>
    <r>
      <t>Chemical Industry</t>
    </r>
    <r>
      <rPr>
        <b/>
        <vertAlign val="superscript"/>
        <sz val="10"/>
        <rFont val="Arial"/>
        <family val="2"/>
      </rPr>
      <t>2</t>
    </r>
  </si>
  <si>
    <t>Adipic Acid Production</t>
  </si>
  <si>
    <t>Metal Production</t>
  </si>
  <si>
    <t>Iron and Steel Production</t>
  </si>
  <si>
    <t>Aluminum Production</t>
  </si>
  <si>
    <r>
      <t>SF</t>
    </r>
    <r>
      <rPr>
        <vertAlign val="subscript"/>
        <sz val="9"/>
        <rFont val="Arial"/>
        <family val="2"/>
      </rPr>
      <t>6</t>
    </r>
    <r>
      <rPr>
        <sz val="9"/>
        <rFont val="Arial"/>
        <family val="2"/>
      </rPr>
      <t xml:space="preserve"> Used in Magnesium Smelters and Casters</t>
    </r>
  </si>
  <si>
    <r>
      <t>Production and Consumption of Halocarbons, SF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 xml:space="preserve"> and NF</t>
    </r>
    <r>
      <rPr>
        <b/>
        <vertAlign val="subscript"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3</t>
    </r>
  </si>
  <si>
    <t>e.</t>
  </si>
  <si>
    <t>Non-Energy Products from Fuels and Solvent Use</t>
  </si>
  <si>
    <t>f.</t>
  </si>
  <si>
    <t>Other Product Manufacture and Use</t>
  </si>
  <si>
    <t>AGRICULTURE</t>
  </si>
  <si>
    <t>Enteric Fermentation</t>
  </si>
  <si>
    <t>Manure Management</t>
  </si>
  <si>
    <t>Agricultural Soils</t>
  </si>
  <si>
    <t>Direct Sources</t>
  </si>
  <si>
    <t>Indirect Sources</t>
  </si>
  <si>
    <t>Field Burning of Agricultural Residues</t>
  </si>
  <si>
    <t xml:space="preserve">Liming, Urea Application and Other Carbon-containing Fertilizers </t>
  </si>
  <si>
    <t>WASTE</t>
  </si>
  <si>
    <t xml:space="preserve">Solid Waste Disposal  </t>
  </si>
  <si>
    <t xml:space="preserve">b. </t>
  </si>
  <si>
    <t>Biological Treatment of Solid Waste</t>
  </si>
  <si>
    <t xml:space="preserve">Wastewater Treatment and Discharge  </t>
  </si>
  <si>
    <t xml:space="preserve">Incineration and Open Burning of Waste  </t>
  </si>
  <si>
    <t>Afforestation and Deforestation</t>
  </si>
  <si>
    <t>Deforestation</t>
  </si>
  <si>
    <t>Afforestation</t>
  </si>
  <si>
    <t>Grassland converted to Cropland</t>
  </si>
  <si>
    <t>Other Land converted to Wetlands</t>
  </si>
  <si>
    <t>OTHER LAND USE (Not included in total B.C. emissions)</t>
  </si>
  <si>
    <t>Forest Management</t>
  </si>
  <si>
    <t>Forest growth minus decay</t>
  </si>
  <si>
    <t>Slash pile burning</t>
  </si>
  <si>
    <t>Wildfires</t>
  </si>
  <si>
    <t>Emissions from Decomposition of Harvested Wood Products</t>
  </si>
  <si>
    <t>Cropland Management</t>
  </si>
  <si>
    <t>Wetland Management</t>
  </si>
  <si>
    <t>Grassland Management</t>
  </si>
  <si>
    <t>Settlement Management</t>
  </si>
  <si>
    <t>Notes:</t>
  </si>
  <si>
    <t>1.  Emissions from ethanol and biodiesel are included in the Transport categories using gasoline and diesel respectively.</t>
  </si>
  <si>
    <r>
      <t>2.  Emissions from Ammonia Production, Nitric Acid Production and Petrochemical Production and Carbon Black categories are included in Non-Energy Products from Fuels and Solvent Use as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 values within provincial/territorial tables.</t>
    </r>
  </si>
  <si>
    <r>
      <t>3.  HFC and PFC consumption began in 1995; HFC emissions occurring as a by-product of HCFC production (HCFC-22 exclusively) only occurred in Canada from 1990−1992 and PFC emissions prior to 1995 are the result of by-product CF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emissions from the use of NF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</si>
  <si>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t xml:space="preserve"> Indicates no emissions</t>
  </si>
  <si>
    <t>0.00</t>
  </si>
  <si>
    <t xml:space="preserve"> Indicates emissions truncated due to rounding</t>
  </si>
  <si>
    <t>x</t>
  </si>
  <si>
    <t xml:space="preserve"> Indicates data has been suppressed to respect confidentiality </t>
  </si>
  <si>
    <t xml:space="preserve">Estimates for the latest year (2017) are based on preliminary energy data; these data, though the best available information at the time of publication, are subject to revision in the next submission year. </t>
  </si>
  <si>
    <t>Provincial/Territorial GHG emissions allocated to Canadian economic sectors are provided in Annex 12 of this report</t>
  </si>
  <si>
    <r>
      <t>Summary of B.C. Greenhouse Gas Emissions by Gas for 2017 (kilotonnes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e)</t>
    </r>
  </si>
  <si>
    <r>
      <t>CO</t>
    </r>
    <r>
      <rPr>
        <b/>
        <vertAlign val="subscript"/>
        <sz val="10"/>
        <color indexed="8"/>
        <rFont val="Arial"/>
        <family val="2"/>
      </rPr>
      <t>2</t>
    </r>
  </si>
  <si>
    <r>
      <t>CH</t>
    </r>
    <r>
      <rPr>
        <b/>
        <vertAlign val="subscript"/>
        <sz val="10"/>
        <color indexed="8"/>
        <rFont val="Arial"/>
        <family val="2"/>
      </rPr>
      <t>4</t>
    </r>
  </si>
  <si>
    <r>
      <t>N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</si>
  <si>
    <r>
      <t>HFCs</t>
    </r>
    <r>
      <rPr>
        <b/>
        <vertAlign val="superscript"/>
        <sz val="10"/>
        <rFont val="Arial"/>
        <family val="2"/>
      </rPr>
      <t>4</t>
    </r>
  </si>
  <si>
    <r>
      <t>PFCs</t>
    </r>
    <r>
      <rPr>
        <b/>
        <vertAlign val="superscript"/>
        <sz val="10"/>
        <rFont val="Arial"/>
        <family val="2"/>
      </rPr>
      <t>4</t>
    </r>
  </si>
  <si>
    <r>
      <t>SF</t>
    </r>
    <r>
      <rPr>
        <b/>
        <vertAlign val="subscript"/>
        <sz val="10"/>
        <color indexed="8"/>
        <rFont val="Arial"/>
        <family val="2"/>
      </rPr>
      <t>6</t>
    </r>
  </si>
  <si>
    <r>
      <t>NF</t>
    </r>
    <r>
      <rPr>
        <b/>
        <vertAlign val="subscript"/>
        <sz val="10"/>
        <rFont val="Arial"/>
        <family val="2"/>
      </rPr>
      <t>3</t>
    </r>
  </si>
  <si>
    <t>Global Warming Potential</t>
  </si>
  <si>
    <t>Unit</t>
  </si>
  <si>
    <t>kt</t>
  </si>
  <si>
    <r>
      <t>kt CO</t>
    </r>
    <r>
      <rPr>
        <vertAlign val="sub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 xml:space="preserve"> eq</t>
    </r>
  </si>
  <si>
    <t xml:space="preserve">2.  Emissions from Ammonia Production, Nitric Acid Production and Petrochemical Production and Carbon Black categories are included in </t>
  </si>
  <si>
    <r>
      <t>Non-Energy Products from Fuels and Solvent Use as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 values within provincial/territorial tables.</t>
    </r>
  </si>
  <si>
    <t xml:space="preserve">3.  HFC and PFC consumption began in 1995; HFC emissions occurring as a by-product of HCFC production (HCFC-22 exclusively) only occurred </t>
  </si>
  <si>
    <r>
      <t>in Canada from 1990−1992 and PFC emissions prior to 1995 are the result of by-product CF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emissions from the use of NF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</si>
  <si>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t xml:space="preserve">4.  IPCC's Fourth Assessment Report provides global warming potentials (GWPs) for the various species of HFCs and PFCs. </t>
  </si>
  <si>
    <t xml:space="preserve">Chapter 1, Table 1-1 of this report provides a list of GWPs used.  </t>
  </si>
  <si>
    <t xml:space="preserve">Estimates for the latest year (2017) are based on preliminary energy data;  </t>
  </si>
  <si>
    <t xml:space="preserve">these data, though the best available information at the time of publication, are subject to revision in the next submission year.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</si>
</sst>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-* #,##0.00_-;\-* #,##0.00_-;_-* &quot;-&quot;??_-;_-@_-"/>
    <numFmt numFmtId="164" formatCode="&quot;$&quot;#,##0_);\(&quot;$&quot;#,##0\)"/>
    <numFmt numFmtId="165" formatCode="_(* #,##0.00_);_(* \(#,##0.00\);_(* &quot;-&quot;??_);_(@_)"/>
    <numFmt numFmtId="166" formatCode="_-* #,##0_-;\-* #,##0_-;_-* &quot;-&quot;??_-;_-@_-"/>
    <numFmt numFmtId="167" formatCode="#,##0;\-#,##0;\-\ "/>
    <numFmt numFmtId="168" formatCode="&quot;$&quot;#,##0\ ;\(&quot;$&quot;#,##0\)"/>
    <numFmt numFmtId="169" formatCode="m/d"/>
    <numFmt numFmtId="170" formatCode="#,##0.0000"/>
    <numFmt numFmtId="171" formatCode="0.0000%"/>
    <numFmt numFmtId="172" formatCode="m/d/yy\ h:mm:ss"/>
    <numFmt numFmtId="173" formatCode="0.0%"/>
    <numFmt numFmtId="174" formatCode="0.000000"/>
    <numFmt numFmtId="175" formatCode="#,##0.000000000000_ ;\-#,##0.000000000000\ "/>
    <numFmt numFmtId="176" formatCode="0.0000000000000000"/>
    <numFmt numFmtId="177" formatCode="0.00000000000000"/>
    <numFmt numFmtId="178" formatCode="0.000000000000000"/>
    <numFmt numFmtId="179" formatCode="[&gt;=1]#\ ##0;[&lt;1]\ 0.00"/>
    <numFmt numFmtId="180" formatCode="[&gt;=1]#\ ##0;[&lt;1]\ 0"/>
    <numFmt numFmtId="181" formatCode="#,##0.0"/>
    <numFmt numFmtId="182" formatCode="#,##0.00;\-#,##0.00;\-\ "/>
    <numFmt numFmtId="183" formatCode="[&gt;=1]#.000\ ##0;[&lt;1]\ 0.00000"/>
    <numFmt numFmtId="184" formatCode="#,##0.0000;\-#,##0.0000;\-\ "/>
    <numFmt numFmtId="185" formatCode="0.0000"/>
    <numFmt numFmtId="186" formatCode="#,##0_ ;\-#,##0\ "/>
    <numFmt numFmtId="187" formatCode="[&gt;=1]#.\ ##0;[&lt;1]\ 0"/>
    <numFmt numFmtId="188" formatCode="[&gt;=1]\ ;[&lt;1]\ ;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rgb="FF00008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2"/>
      <color theme="1"/>
      <name val="Arial"/>
      <family val="2"/>
    </font>
    <font>
      <vertAlign val="subscript"/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sz val="11"/>
      <color indexed="62"/>
      <name val="Calibri"/>
      <family val="2"/>
    </font>
    <font>
      <sz val="10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1"/>
      <color indexed="60"/>
      <name val="Calibri"/>
      <family val="2"/>
    </font>
    <font>
      <sz val="10"/>
      <name val="MS Sans Serif"/>
      <family val="2"/>
    </font>
    <font>
      <sz val="8"/>
      <name val="Helvetica"/>
      <family val="2"/>
    </font>
    <font>
      <sz val="14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u/>
      <sz val="10"/>
      <color indexed="12"/>
      <name val="Times New Roman"/>
      <family val="1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Calibri"/>
      <family val="2"/>
    </font>
    <font>
      <sz val="9"/>
      <color theme="0" tint="-0.499984740745262"/>
      <name val="Arial"/>
      <family val="2"/>
    </font>
    <font>
      <b/>
      <sz val="11"/>
      <color rgb="FFFF0000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rgb="FFFF000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2"/>
      <color rgb="FF000080"/>
      <name val="Arial"/>
      <family val="2"/>
    </font>
    <font>
      <vertAlign val="subscript"/>
      <sz val="10"/>
      <name val="Arial"/>
      <family val="2"/>
    </font>
    <font>
      <b/>
      <sz val="11"/>
      <color theme="1"/>
      <name val="Arial"/>
      <family val="2"/>
    </font>
    <font>
      <b/>
      <vertAlign val="subscript"/>
      <sz val="1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darkTrellis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80"/>
      </bottom>
      <diagonal/>
    </border>
    <border>
      <left/>
      <right/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000080"/>
      </top>
      <bottom/>
      <diagonal/>
    </border>
    <border>
      <left/>
      <right style="thin">
        <color indexed="64"/>
      </right>
      <top style="thin">
        <color rgb="FF00008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7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9" fontId="26" fillId="0" borderId="1" applyNumberFormat="0" applyFont="0" applyFill="0" applyBorder="0" applyProtection="0">
      <alignment horizontal="left" vertical="center"/>
    </xf>
    <xf numFmtId="49" fontId="26" fillId="0" borderId="1" applyNumberFormat="0" applyFont="0" applyFill="0" applyBorder="0" applyProtection="0">
      <alignment horizontal="left" vertical="center" indent="2"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49" fontId="26" fillId="0" borderId="2" applyNumberFormat="0" applyFont="0" applyFill="0" applyBorder="0" applyProtection="0">
      <alignment horizontal="left" vertical="center"/>
    </xf>
    <xf numFmtId="49" fontId="26" fillId="0" borderId="2" applyNumberFormat="0" applyFont="0" applyFill="0" applyBorder="0" applyProtection="0">
      <alignment horizontal="left" vertical="center" indent="5"/>
    </xf>
    <xf numFmtId="0" fontId="2" fillId="0" borderId="0" applyNumberFormat="0" applyFont="0" applyFill="0" applyBorder="0" applyProtection="0">
      <alignment horizontal="left" vertical="center" indent="5"/>
    </xf>
    <xf numFmtId="49" fontId="26" fillId="0" borderId="2" applyNumberFormat="0" applyFont="0" applyFill="0" applyBorder="0" applyProtection="0">
      <alignment horizontal="left" vertical="center" indent="5"/>
    </xf>
    <xf numFmtId="0" fontId="2" fillId="0" borderId="0" applyNumberFormat="0" applyFont="0" applyFill="0" applyBorder="0" applyProtection="0">
      <alignment horizontal="left" vertical="center" indent="5"/>
    </xf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Border="0" applyAlignment="0"/>
    <xf numFmtId="4" fontId="28" fillId="20" borderId="0" applyBorder="0" applyAlignment="0"/>
    <xf numFmtId="0" fontId="26" fillId="20" borderId="0" applyBorder="0">
      <alignment horizontal="right" vertical="center"/>
    </xf>
    <xf numFmtId="4" fontId="26" fillId="20" borderId="0" applyBorder="0">
      <alignment horizontal="right" vertical="center"/>
    </xf>
    <xf numFmtId="0" fontId="26" fillId="20" borderId="1">
      <alignment horizontal="right" vertical="center"/>
    </xf>
    <xf numFmtId="4" fontId="26" fillId="21" borderId="0" applyBorder="0">
      <alignment horizontal="right" vertical="center"/>
    </xf>
    <xf numFmtId="4" fontId="26" fillId="21" borderId="0" applyBorder="0">
      <alignment horizontal="right" vertical="center"/>
    </xf>
    <xf numFmtId="0" fontId="29" fillId="21" borderId="1">
      <alignment horizontal="right" vertical="center"/>
    </xf>
    <xf numFmtId="4" fontId="29" fillId="21" borderId="1">
      <alignment horizontal="right" vertical="center"/>
    </xf>
    <xf numFmtId="0" fontId="29" fillId="21" borderId="3">
      <alignment horizontal="right" vertical="center"/>
    </xf>
    <xf numFmtId="0" fontId="30" fillId="21" borderId="1">
      <alignment horizontal="right" vertical="center"/>
    </xf>
    <xf numFmtId="4" fontId="30" fillId="21" borderId="1">
      <alignment horizontal="right" vertical="center"/>
    </xf>
    <xf numFmtId="0" fontId="29" fillId="22" borderId="1">
      <alignment horizontal="right" vertical="center"/>
    </xf>
    <xf numFmtId="4" fontId="29" fillId="22" borderId="1">
      <alignment horizontal="right" vertical="center"/>
    </xf>
    <xf numFmtId="0" fontId="29" fillId="22" borderId="3">
      <alignment horizontal="right" vertical="center"/>
    </xf>
    <xf numFmtId="0" fontId="29" fillId="22" borderId="1">
      <alignment horizontal="right" vertical="center"/>
    </xf>
    <xf numFmtId="4" fontId="29" fillId="22" borderId="1">
      <alignment horizontal="right" vertical="center"/>
    </xf>
    <xf numFmtId="0" fontId="29" fillId="22" borderId="4">
      <alignment horizontal="right" vertical="center"/>
    </xf>
    <xf numFmtId="0" fontId="29" fillId="22" borderId="2">
      <alignment horizontal="right" vertical="center"/>
    </xf>
    <xf numFmtId="4" fontId="29" fillId="22" borderId="2">
      <alignment horizontal="right" vertical="center"/>
    </xf>
    <xf numFmtId="0" fontId="29" fillId="22" borderId="5">
      <alignment horizontal="right" vertical="center"/>
    </xf>
    <xf numFmtId="4" fontId="29" fillId="22" borderId="5">
      <alignment horizontal="right" vertical="center"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23" borderId="7" applyNumberFormat="0" applyAlignment="0" applyProtection="0"/>
    <xf numFmtId="4" fontId="28" fillId="0" borderId="8" applyFill="0" applyBorder="0" applyProtection="0">
      <alignment horizontal="right" vertical="center"/>
    </xf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9" fillId="0" borderId="0" applyNumberFormat="0">
      <alignment horizontal="right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6" fillId="22" borderId="12">
      <alignment horizontal="left" vertical="center" wrapText="1" indent="2"/>
    </xf>
    <xf numFmtId="0" fontId="26" fillId="0" borderId="12">
      <alignment horizontal="left" vertical="center" wrapText="1" indent="2"/>
    </xf>
    <xf numFmtId="0" fontId="26" fillId="21" borderId="2">
      <alignment horizontal="left" vertical="center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9" fillId="0" borderId="13">
      <alignment horizontal="left" vertical="top" wrapText="1"/>
    </xf>
    <xf numFmtId="0" fontId="38" fillId="7" borderId="7" applyNumberFormat="0" applyAlignment="0" applyProtection="0"/>
    <xf numFmtId="0" fontId="39" fillId="0" borderId="14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 applyNumberFormat="0" applyFont="0" applyFill="0" applyAlignment="0" applyProtection="0"/>
    <xf numFmtId="0" fontId="44" fillId="0" borderId="16" applyNumberFormat="0" applyFill="0" applyAlignment="0" applyProtection="0"/>
    <xf numFmtId="0" fontId="43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6" fillId="0" borderId="17" applyNumberFormat="0" applyFill="0" applyAlignment="0" applyProtection="0"/>
    <xf numFmtId="0" fontId="45" fillId="0" borderId="0" applyNumberFormat="0" applyFon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7" borderId="7" applyNumberFormat="0" applyAlignment="0" applyProtection="0"/>
    <xf numFmtId="0" fontId="38" fillId="7" borderId="7" applyNumberFormat="0" applyAlignment="0" applyProtection="0"/>
    <xf numFmtId="0" fontId="26" fillId="0" borderId="0" applyBorder="0">
      <alignment horizontal="right" vertical="center"/>
    </xf>
    <xf numFmtId="4" fontId="26" fillId="0" borderId="0" applyBorder="0">
      <alignment horizontal="right" vertical="center"/>
    </xf>
    <xf numFmtId="0" fontId="26" fillId="0" borderId="19">
      <alignment horizontal="right" vertical="center"/>
    </xf>
    <xf numFmtId="0" fontId="26" fillId="0" borderId="1">
      <alignment horizontal="right" vertical="center"/>
    </xf>
    <xf numFmtId="4" fontId="26" fillId="0" borderId="1">
      <alignment horizontal="right" vertical="center"/>
    </xf>
    <xf numFmtId="0" fontId="26" fillId="0" borderId="3">
      <alignment horizontal="right" vertical="center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1" fontId="49" fillId="21" borderId="0" applyBorder="0">
      <alignment horizontal="right" vertical="center"/>
    </xf>
    <xf numFmtId="0" fontId="2" fillId="26" borderId="1"/>
    <xf numFmtId="0" fontId="48" fillId="0" borderId="0" applyNumberFormat="0" applyFill="0" applyBorder="0" applyAlignment="0" applyProtection="0">
      <alignment vertical="top"/>
      <protection locked="0"/>
    </xf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165" fontId="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2" fillId="0" borderId="0"/>
    <xf numFmtId="0" fontId="2" fillId="0" borderId="0"/>
    <xf numFmtId="0" fontId="3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4" fontId="26" fillId="0" borderId="1" applyFill="0" applyBorder="0" applyProtection="0">
      <alignment horizontal="right" vertical="center"/>
    </xf>
    <xf numFmtId="4" fontId="26" fillId="0" borderId="0" applyFill="0" applyBorder="0" applyProtection="0">
      <alignment horizontal="right" vertical="center"/>
    </xf>
    <xf numFmtId="49" fontId="28" fillId="0" borderId="1" applyNumberFormat="0" applyFill="0" applyBorder="0" applyProtection="0">
      <alignment horizontal="left" vertical="center"/>
    </xf>
    <xf numFmtId="0" fontId="28" fillId="0" borderId="0" applyNumberFormat="0" applyFill="0" applyBorder="0" applyProtection="0">
      <alignment horizontal="left" vertical="center"/>
    </xf>
    <xf numFmtId="0" fontId="28" fillId="0" borderId="0" applyNumberFormat="0" applyFill="0" applyBorder="0" applyProtection="0">
      <alignment horizontal="left" vertical="center"/>
    </xf>
    <xf numFmtId="0" fontId="26" fillId="0" borderId="1" applyNumberFormat="0" applyFill="0" applyAlignment="0" applyProtection="0"/>
    <xf numFmtId="0" fontId="52" fillId="28" borderId="0" applyNumberFormat="0" applyFont="0" applyBorder="0" applyAlignment="0" applyProtection="0"/>
    <xf numFmtId="0" fontId="52" fillId="29" borderId="0" applyNumberFormat="0" applyFont="0" applyBorder="0" applyAlignment="0" applyProtection="0"/>
    <xf numFmtId="0" fontId="52" fillId="28" borderId="0" applyNumberFormat="0" applyFont="0" applyBorder="0" applyAlignment="0" applyProtection="0"/>
    <xf numFmtId="0" fontId="2" fillId="29" borderId="0" applyNumberFormat="0" applyFont="0" applyBorder="0" applyAlignment="0" applyProtection="0"/>
    <xf numFmtId="0" fontId="52" fillId="29" borderId="0" applyNumberFormat="0" applyFont="0" applyBorder="0" applyAlignment="0" applyProtection="0"/>
    <xf numFmtId="0" fontId="52" fillId="29" borderId="0" applyNumberFormat="0" applyFont="0" applyBorder="0" applyAlignment="0" applyProtection="0"/>
    <xf numFmtId="0" fontId="2" fillId="0" borderId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170" fontId="26" fillId="30" borderId="1" applyNumberFormat="0" applyFont="0" applyBorder="0" applyAlignmen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20" applyNumberFormat="0" applyFont="0" applyFill="0" applyAlignment="0" applyProtection="0"/>
    <xf numFmtId="0" fontId="2" fillId="0" borderId="21" applyNumberFormat="0" applyFont="0" applyFill="0" applyAlignment="0" applyProtection="0"/>
    <xf numFmtId="0" fontId="2" fillId="0" borderId="22" applyNumberFormat="0" applyFont="0" applyFill="0" applyAlignment="0" applyProtection="0"/>
    <xf numFmtId="0" fontId="2" fillId="0" borderId="23" applyNumberFormat="0" applyFont="0" applyFill="0" applyAlignment="0" applyProtection="0"/>
    <xf numFmtId="0" fontId="2" fillId="0" borderId="24" applyNumberFormat="0" applyFont="0" applyFill="0" applyAlignment="0" applyProtection="0"/>
    <xf numFmtId="0" fontId="2" fillId="31" borderId="0" applyNumberFormat="0" applyFont="0" applyBorder="0" applyAlignment="0" applyProtection="0"/>
    <xf numFmtId="0" fontId="2" fillId="0" borderId="25" applyNumberFormat="0" applyFont="0" applyFill="0" applyAlignment="0" applyProtection="0"/>
    <xf numFmtId="0" fontId="2" fillId="0" borderId="26" applyNumberFormat="0" applyFont="0" applyFill="0" applyAlignment="0" applyProtection="0"/>
    <xf numFmtId="46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27" applyNumberFormat="0" applyFont="0" applyFill="0" applyAlignment="0" applyProtection="0"/>
    <xf numFmtId="0" fontId="2" fillId="0" borderId="28" applyNumberFormat="0" applyFont="0" applyFill="0" applyAlignment="0" applyProtection="0"/>
    <xf numFmtId="0" fontId="2" fillId="0" borderId="11" applyNumberFormat="0" applyFont="0" applyFill="0" applyAlignment="0" applyProtection="0"/>
    <xf numFmtId="0" fontId="2" fillId="0" borderId="29" applyNumberFormat="0" applyFont="0" applyFill="0" applyAlignment="0" applyProtection="0"/>
    <xf numFmtId="0" fontId="2" fillId="0" borderId="11" applyNumberFormat="0" applyFont="0" applyFill="0" applyAlignment="0" applyProtection="0"/>
    <xf numFmtId="0" fontId="2" fillId="0" borderId="0" applyNumberFormat="0" applyFont="0" applyFill="0" applyBorder="0" applyProtection="0">
      <alignment horizontal="center"/>
    </xf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Protection="0">
      <alignment horizontal="left"/>
    </xf>
    <xf numFmtId="0" fontId="2" fillId="31" borderId="0" applyNumberFormat="0" applyFont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30" applyNumberFormat="0" applyFont="0" applyFill="0" applyAlignment="0" applyProtection="0"/>
    <xf numFmtId="0" fontId="2" fillId="0" borderId="31" applyNumberFormat="0" applyFont="0" applyFill="0" applyAlignment="0" applyProtection="0"/>
    <xf numFmtId="172" fontId="2" fillId="0" borderId="0" applyFont="0" applyFill="0" applyBorder="0" applyAlignment="0" applyProtection="0"/>
    <xf numFmtId="0" fontId="2" fillId="0" borderId="32" applyNumberFormat="0" applyFont="0" applyFill="0" applyAlignment="0" applyProtection="0"/>
    <xf numFmtId="0" fontId="2" fillId="0" borderId="33" applyNumberFormat="0" applyFont="0" applyFill="0" applyAlignment="0" applyProtection="0"/>
    <xf numFmtId="0" fontId="2" fillId="0" borderId="34" applyNumberFormat="0" applyFont="0" applyFill="0" applyAlignment="0" applyProtection="0"/>
    <xf numFmtId="0" fontId="2" fillId="0" borderId="35" applyNumberFormat="0" applyFont="0" applyFill="0" applyAlignment="0" applyProtection="0"/>
    <xf numFmtId="0" fontId="2" fillId="0" borderId="36" applyNumberFormat="0" applyFont="0" applyFill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33" fillId="3" borderId="0" applyNumberFormat="0" applyBorder="0" applyAlignment="0" applyProtection="0"/>
    <xf numFmtId="0" fontId="26" fillId="29" borderId="1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55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5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24" borderId="10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0"/>
    <xf numFmtId="0" fontId="60" fillId="0" borderId="0"/>
    <xf numFmtId="0" fontId="60" fillId="0" borderId="0"/>
    <xf numFmtId="43" fontId="2" fillId="0" borderId="0" applyFont="0" applyFill="0" applyBorder="0" applyAlignment="0" applyProtection="0"/>
    <xf numFmtId="0" fontId="60" fillId="0" borderId="0"/>
    <xf numFmtId="0" fontId="62" fillId="0" borderId="0"/>
    <xf numFmtId="0" fontId="40" fillId="0" borderId="15" applyNumberFormat="0" applyFill="0" applyAlignment="0" applyProtection="0"/>
    <xf numFmtId="0" fontId="52" fillId="29" borderId="0" applyNumberFormat="0" applyFont="0" applyBorder="0" applyAlignment="0" applyProtection="0"/>
    <xf numFmtId="0" fontId="62" fillId="0" borderId="0"/>
    <xf numFmtId="0" fontId="2" fillId="0" borderId="0"/>
    <xf numFmtId="0" fontId="52" fillId="29" borderId="0" applyNumberFormat="0" applyFont="0" applyBorder="0" applyAlignment="0" applyProtection="0"/>
    <xf numFmtId="0" fontId="2" fillId="25" borderId="11" applyNumberFormat="0" applyFont="0" applyAlignment="0" applyProtection="0"/>
    <xf numFmtId="43" fontId="2" fillId="0" borderId="0" applyFont="0" applyFill="0" applyBorder="0" applyAlignment="0" applyProtection="0"/>
    <xf numFmtId="0" fontId="44" fillId="0" borderId="16" applyNumberFormat="0" applyFill="0" applyAlignment="0" applyProtection="0"/>
    <xf numFmtId="0" fontId="46" fillId="0" borderId="17" applyNumberFormat="0" applyFill="0" applyAlignment="0" applyProtection="0"/>
    <xf numFmtId="0" fontId="2" fillId="0" borderId="0"/>
    <xf numFmtId="0" fontId="2" fillId="25" borderId="11" applyNumberFormat="0" applyFont="0" applyAlignment="0" applyProtection="0"/>
    <xf numFmtId="9" fontId="62" fillId="0" borderId="0" applyFont="0" applyFill="0" applyBorder="0" applyAlignment="0" applyProtection="0"/>
    <xf numFmtId="0" fontId="40" fillId="0" borderId="15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 applyNumberFormat="0" applyFont="0" applyFill="0" applyBorder="0" applyProtection="0">
      <alignment horizontal="left" vertical="center" indent="2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" fillId="0" borderId="0" applyNumberFormat="0" applyFont="0" applyFill="0" applyBorder="0" applyProtection="0">
      <alignment horizontal="left" vertical="center" indent="5"/>
    </xf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21" borderId="0" applyBorder="0">
      <alignment horizontal="right" vertical="center"/>
    </xf>
    <xf numFmtId="4" fontId="26" fillId="21" borderId="0" applyBorder="0">
      <alignment horizontal="right" vertical="center"/>
    </xf>
    <xf numFmtId="0" fontId="26" fillId="21" borderId="0" applyBorder="0">
      <alignment horizontal="right" vertical="center"/>
    </xf>
    <xf numFmtId="4" fontId="26" fillId="21" borderId="0" applyBorder="0">
      <alignment horizontal="right" vertical="center"/>
    </xf>
    <xf numFmtId="4" fontId="26" fillId="21" borderId="41">
      <alignment horizontal="right" vertic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" fontId="2" fillId="0" borderId="0"/>
    <xf numFmtId="0" fontId="2" fillId="29" borderId="0" applyNumberFormat="0" applyFont="0" applyBorder="0" applyAlignment="0" applyProtection="0"/>
    <xf numFmtId="0" fontId="2" fillId="29" borderId="0" applyNumberFormat="0" applyFont="0" applyBorder="0" applyAlignment="0" applyProtection="0"/>
    <xf numFmtId="0" fontId="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6">
    <xf numFmtId="0" fontId="0" fillId="0" borderId="0" xfId="0"/>
    <xf numFmtId="0" fontId="3" fillId="0" borderId="0" xfId="3" applyFont="1"/>
    <xf numFmtId="0" fontId="5" fillId="0" borderId="0" xfId="2" applyFont="1" applyAlignment="1">
      <alignment vertical="center"/>
    </xf>
    <xf numFmtId="0" fontId="5" fillId="0" borderId="0" xfId="3" applyFont="1"/>
    <xf numFmtId="0" fontId="12" fillId="0" borderId="0" xfId="3" applyFont="1"/>
    <xf numFmtId="0" fontId="4" fillId="0" borderId="0" xfId="3"/>
    <xf numFmtId="0" fontId="3" fillId="0" borderId="0" xfId="2" applyFont="1"/>
    <xf numFmtId="0" fontId="58" fillId="0" borderId="0" xfId="3" applyFont="1"/>
    <xf numFmtId="0" fontId="18" fillId="0" borderId="0" xfId="3" applyFont="1"/>
    <xf numFmtId="0" fontId="3" fillId="34" borderId="1" xfId="2" applyFont="1" applyFill="1" applyBorder="1" applyAlignment="1">
      <alignment horizontal="left" vertical="center"/>
    </xf>
    <xf numFmtId="0" fontId="13" fillId="34" borderId="1" xfId="5" applyFont="1" applyFill="1" applyBorder="1" applyAlignment="1">
      <alignment horizontal="left" vertical="center"/>
    </xf>
    <xf numFmtId="0" fontId="14" fillId="34" borderId="1" xfId="5" applyFont="1" applyFill="1" applyBorder="1"/>
    <xf numFmtId="0" fontId="4" fillId="34" borderId="1" xfId="3" applyFill="1" applyBorder="1"/>
    <xf numFmtId="0" fontId="6" fillId="34" borderId="1" xfId="5" applyFont="1" applyFill="1" applyBorder="1"/>
    <xf numFmtId="0" fontId="2" fillId="34" borderId="1" xfId="5" applyFill="1" applyBorder="1"/>
    <xf numFmtId="0" fontId="2" fillId="34" borderId="1" xfId="6" applyFill="1" applyBorder="1"/>
    <xf numFmtId="0" fontId="17" fillId="34" borderId="1" xfId="5" applyFont="1" applyFill="1" applyBorder="1"/>
    <xf numFmtId="0" fontId="19" fillId="34" borderId="1" xfId="5" applyFont="1" applyFill="1" applyBorder="1" applyAlignment="1">
      <alignment horizontal="right"/>
    </xf>
    <xf numFmtId="0" fontId="17" fillId="34" borderId="1" xfId="5" applyFont="1" applyFill="1" applyBorder="1" applyAlignment="1">
      <alignment horizontal="left"/>
    </xf>
    <xf numFmtId="0" fontId="21" fillId="34" borderId="1" xfId="5" applyFont="1" applyFill="1" applyBorder="1"/>
    <xf numFmtId="0" fontId="22" fillId="34" borderId="1" xfId="5" applyFont="1" applyFill="1" applyBorder="1"/>
    <xf numFmtId="0" fontId="6" fillId="34" borderId="1" xfId="6" applyFont="1" applyFill="1" applyBorder="1"/>
    <xf numFmtId="0" fontId="15" fillId="34" borderId="1" xfId="6" applyFont="1" applyFill="1" applyBorder="1" applyAlignment="1">
      <alignment horizontal="left" vertical="center"/>
    </xf>
    <xf numFmtId="0" fontId="13" fillId="34" borderId="1" xfId="5" applyFont="1" applyFill="1" applyBorder="1"/>
    <xf numFmtId="0" fontId="16" fillId="34" borderId="1" xfId="0" applyFont="1" applyFill="1" applyBorder="1"/>
    <xf numFmtId="0" fontId="16" fillId="35" borderId="1" xfId="0" applyFont="1" applyFill="1" applyBorder="1"/>
    <xf numFmtId="0" fontId="12" fillId="35" borderId="0" xfId="3" applyFont="1" applyFill="1"/>
    <xf numFmtId="0" fontId="20" fillId="0" borderId="0" xfId="3" applyFont="1"/>
    <xf numFmtId="0" fontId="23" fillId="0" borderId="0" xfId="3" applyFont="1"/>
    <xf numFmtId="0" fontId="4" fillId="34" borderId="0" xfId="3" applyFill="1" applyAlignment="1">
      <alignment vertical="center" wrapText="1"/>
    </xf>
    <xf numFmtId="0" fontId="16" fillId="34" borderId="1" xfId="5" applyFont="1" applyFill="1" applyBorder="1"/>
    <xf numFmtId="0" fontId="16" fillId="35" borderId="1" xfId="5" applyFont="1" applyFill="1" applyBorder="1"/>
    <xf numFmtId="0" fontId="16" fillId="35" borderId="1" xfId="5" applyFont="1" applyFill="1" applyBorder="1" applyAlignment="1">
      <alignment vertical="center"/>
    </xf>
    <xf numFmtId="0" fontId="18" fillId="0" borderId="0" xfId="3" applyFont="1" applyAlignment="1">
      <alignment vertical="center"/>
    </xf>
    <xf numFmtId="0" fontId="2" fillId="32" borderId="40" xfId="2" applyFill="1" applyBorder="1" applyAlignment="1">
      <alignment horizontal="center" vertical="center"/>
    </xf>
    <xf numFmtId="0" fontId="2" fillId="32" borderId="40" xfId="2" applyFill="1" applyBorder="1" applyAlignment="1">
      <alignment vertical="center"/>
    </xf>
    <xf numFmtId="0" fontId="18" fillId="32" borderId="40" xfId="3" applyFont="1" applyFill="1" applyBorder="1"/>
    <xf numFmtId="0" fontId="18" fillId="32" borderId="40" xfId="3" applyFont="1" applyFill="1" applyBorder="1" applyAlignment="1">
      <alignment horizontal="center"/>
    </xf>
    <xf numFmtId="0" fontId="16" fillId="33" borderId="1" xfId="2" applyFont="1" applyFill="1" applyBorder="1" applyAlignment="1">
      <alignment horizontal="center" vertical="center" wrapText="1"/>
    </xf>
    <xf numFmtId="173" fontId="6" fillId="32" borderId="0" xfId="1" applyNumberFormat="1" applyFont="1" applyFill="1"/>
    <xf numFmtId="0" fontId="63" fillId="34" borderId="1" xfId="5" applyFont="1" applyFill="1" applyBorder="1" applyAlignment="1">
      <alignment horizontal="left"/>
    </xf>
    <xf numFmtId="0" fontId="3" fillId="0" borderId="0" xfId="2" applyFont="1" applyAlignment="1">
      <alignment vertical="center"/>
    </xf>
    <xf numFmtId="0" fontId="57" fillId="0" borderId="0" xfId="2" applyFont="1" applyAlignment="1">
      <alignment vertical="center"/>
    </xf>
    <xf numFmtId="0" fontId="64" fillId="0" borderId="0" xfId="2" applyFont="1" applyAlignment="1">
      <alignment vertical="center"/>
    </xf>
    <xf numFmtId="0" fontId="67" fillId="0" borderId="0" xfId="3" applyFont="1"/>
    <xf numFmtId="0" fontId="2" fillId="0" borderId="0" xfId="3" applyFont="1"/>
    <xf numFmtId="0" fontId="3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5" fillId="0" borderId="0" xfId="2" applyFont="1"/>
    <xf numFmtId="0" fontId="11" fillId="0" borderId="0" xfId="2" applyFont="1"/>
    <xf numFmtId="0" fontId="13" fillId="34" borderId="0" xfId="5" applyFont="1" applyFill="1" applyAlignment="1">
      <alignment horizontal="left" vertical="center"/>
    </xf>
    <xf numFmtId="0" fontId="14" fillId="34" borderId="0" xfId="5" applyFont="1" applyFill="1"/>
    <xf numFmtId="0" fontId="6" fillId="34" borderId="0" xfId="5" applyFont="1" applyFill="1"/>
    <xf numFmtId="0" fontId="2" fillId="34" borderId="0" xfId="5" applyFill="1"/>
    <xf numFmtId="0" fontId="2" fillId="34" borderId="0" xfId="6" applyFill="1"/>
    <xf numFmtId="0" fontId="17" fillId="34" borderId="0" xfId="5" applyFont="1" applyFill="1"/>
    <xf numFmtId="0" fontId="19" fillId="34" borderId="0" xfId="5" applyFont="1" applyFill="1" applyAlignment="1">
      <alignment horizontal="right"/>
    </xf>
    <xf numFmtId="0" fontId="17" fillId="34" borderId="0" xfId="5" applyFont="1" applyFill="1" applyAlignment="1">
      <alignment horizontal="left"/>
    </xf>
    <xf numFmtId="0" fontId="21" fillId="34" borderId="0" xfId="5" applyFont="1" applyFill="1"/>
    <xf numFmtId="0" fontId="22" fillId="34" borderId="0" xfId="5" applyFont="1" applyFill="1"/>
    <xf numFmtId="0" fontId="6" fillId="34" borderId="42" xfId="6" applyFont="1" applyFill="1" applyBorder="1"/>
    <xf numFmtId="0" fontId="13" fillId="34" borderId="0" xfId="5" applyFont="1" applyFill="1"/>
    <xf numFmtId="0" fontId="17" fillId="34" borderId="0" xfId="5" applyFont="1" applyFill="1" applyAlignment="1">
      <alignment horizontal="right"/>
    </xf>
    <xf numFmtId="0" fontId="6" fillId="34" borderId="0" xfId="6" applyFont="1" applyFill="1"/>
    <xf numFmtId="0" fontId="6" fillId="34" borderId="43" xfId="5" applyFont="1" applyFill="1" applyBorder="1"/>
    <xf numFmtId="0" fontId="4" fillId="34" borderId="0" xfId="3" applyFill="1"/>
    <xf numFmtId="0" fontId="6" fillId="34" borderId="42" xfId="5" applyFont="1" applyFill="1" applyBorder="1"/>
    <xf numFmtId="0" fontId="12" fillId="35" borderId="38" xfId="3" applyFont="1" applyFill="1" applyBorder="1"/>
    <xf numFmtId="1" fontId="9" fillId="37" borderId="1" xfId="4" applyNumberFormat="1" applyFont="1" applyFill="1" applyBorder="1" applyAlignment="1">
      <alignment horizontal="center" vertical="center"/>
    </xf>
    <xf numFmtId="165" fontId="9" fillId="37" borderId="1" xfId="4" applyFont="1" applyFill="1" applyBorder="1" applyAlignment="1">
      <alignment horizontal="center" vertical="center"/>
    </xf>
    <xf numFmtId="167" fontId="18" fillId="37" borderId="1" xfId="3" applyNumberFormat="1" applyFont="1" applyFill="1" applyBorder="1" applyAlignment="1">
      <alignment horizontal="right"/>
    </xf>
    <xf numFmtId="1" fontId="68" fillId="36" borderId="1" xfId="2" applyNumberFormat="1" applyFont="1" applyFill="1" applyBorder="1" applyAlignment="1">
      <alignment horizontal="center" vertical="center"/>
    </xf>
    <xf numFmtId="0" fontId="68" fillId="36" borderId="1" xfId="2" quotePrefix="1" applyFont="1" applyFill="1" applyBorder="1" applyAlignment="1">
      <alignment horizontal="center" vertical="center"/>
    </xf>
    <xf numFmtId="0" fontId="6" fillId="36" borderId="1" xfId="4" applyNumberFormat="1" applyFont="1" applyFill="1" applyBorder="1" applyAlignment="1">
      <alignment horizontal="center" vertical="center"/>
    </xf>
    <xf numFmtId="0" fontId="6" fillId="36" borderId="1" xfId="2" quotePrefix="1" applyFont="1" applyFill="1" applyBorder="1" applyAlignment="1">
      <alignment horizontal="center" vertical="center"/>
    </xf>
    <xf numFmtId="3" fontId="6" fillId="36" borderId="1" xfId="4" applyNumberFormat="1" applyFont="1" applyFill="1" applyBorder="1" applyAlignment="1">
      <alignment horizontal="center" vertical="center"/>
    </xf>
    <xf numFmtId="0" fontId="6" fillId="36" borderId="1" xfId="2" applyFont="1" applyFill="1" applyBorder="1" applyAlignment="1">
      <alignment horizontal="left" vertical="center"/>
    </xf>
    <xf numFmtId="0" fontId="6" fillId="36" borderId="1" xfId="2" applyFont="1" applyFill="1" applyBorder="1"/>
    <xf numFmtId="0" fontId="68" fillId="36" borderId="1" xfId="4" applyNumberFormat="1" applyFont="1" applyFill="1" applyBorder="1" applyAlignment="1">
      <alignment horizontal="right" vertical="center"/>
    </xf>
    <xf numFmtId="0" fontId="6" fillId="36" borderId="1" xfId="4" applyNumberFormat="1" applyFont="1" applyFill="1" applyBorder="1" applyAlignment="1">
      <alignment horizontal="right" vertical="center"/>
    </xf>
    <xf numFmtId="0" fontId="61" fillId="34" borderId="0" xfId="5" applyFont="1" applyFill="1"/>
    <xf numFmtId="3" fontId="6" fillId="37" borderId="1" xfId="0" applyNumberFormat="1" applyFont="1" applyFill="1" applyBorder="1"/>
    <xf numFmtId="0" fontId="2" fillId="0" borderId="0" xfId="3" applyFont="1" applyAlignment="1">
      <alignment horizontal="center"/>
    </xf>
    <xf numFmtId="0" fontId="2" fillId="0" borderId="0" xfId="3" quotePrefix="1" applyFont="1" applyAlignment="1">
      <alignment horizontal="center"/>
    </xf>
    <xf numFmtId="0" fontId="16" fillId="34" borderId="0" xfId="5" applyFont="1" applyFill="1" applyAlignment="1">
      <alignment horizontal="right"/>
    </xf>
    <xf numFmtId="0" fontId="18" fillId="34" borderId="0" xfId="5" applyFont="1" applyFill="1"/>
    <xf numFmtId="173" fontId="16" fillId="37" borderId="1" xfId="1" applyNumberFormat="1" applyFont="1" applyFill="1" applyBorder="1" applyAlignment="1">
      <alignment horizontal="center" vertical="center"/>
    </xf>
    <xf numFmtId="0" fontId="63" fillId="34" borderId="0" xfId="5" applyFont="1" applyFill="1" applyAlignment="1">
      <alignment horizontal="left"/>
    </xf>
    <xf numFmtId="167" fontId="18" fillId="37" borderId="1" xfId="3" applyNumberFormat="1" applyFont="1" applyFill="1" applyBorder="1" applyAlignment="1">
      <alignment horizontal="left" vertical="center"/>
    </xf>
    <xf numFmtId="0" fontId="18" fillId="37" borderId="0" xfId="2" applyFont="1" applyFill="1" applyAlignment="1">
      <alignment vertical="center"/>
    </xf>
    <xf numFmtId="0" fontId="45" fillId="0" borderId="0" xfId="3" applyFont="1"/>
    <xf numFmtId="0" fontId="5" fillId="34" borderId="1" xfId="3" applyFont="1" applyFill="1" applyBorder="1"/>
    <xf numFmtId="0" fontId="17" fillId="34" borderId="1" xfId="5" applyFont="1" applyFill="1" applyBorder="1" applyAlignment="1">
      <alignment horizontal="right"/>
    </xf>
    <xf numFmtId="0" fontId="66" fillId="34" borderId="1" xfId="2" applyFont="1" applyFill="1" applyBorder="1" applyAlignment="1">
      <alignment horizontal="right" vertical="center" wrapText="1"/>
    </xf>
    <xf numFmtId="0" fontId="66" fillId="34" borderId="1" xfId="2" applyFont="1" applyFill="1" applyBorder="1"/>
    <xf numFmtId="0" fontId="65" fillId="34" borderId="1" xfId="2" applyFont="1" applyFill="1" applyBorder="1" applyAlignment="1">
      <alignment horizontal="left" vertical="center"/>
    </xf>
    <xf numFmtId="0" fontId="10" fillId="34" borderId="1" xfId="2" applyFont="1" applyFill="1" applyBorder="1" applyAlignment="1">
      <alignment horizontal="left" vertical="center"/>
    </xf>
    <xf numFmtId="0" fontId="11" fillId="34" borderId="1" xfId="2" applyFont="1" applyFill="1" applyBorder="1"/>
    <xf numFmtId="0" fontId="2" fillId="34" borderId="1" xfId="2" applyFill="1" applyBorder="1" applyAlignment="1">
      <alignment horizontal="left"/>
    </xf>
    <xf numFmtId="0" fontId="11" fillId="37" borderId="0" xfId="2" applyFont="1" applyFill="1" applyAlignment="1">
      <alignment vertical="center"/>
    </xf>
    <xf numFmtId="0" fontId="18" fillId="37" borderId="0" xfId="2" applyFont="1" applyFill="1" applyAlignment="1">
      <alignment vertical="center" wrapText="1"/>
    </xf>
    <xf numFmtId="1" fontId="59" fillId="37" borderId="1" xfId="0" applyNumberFormat="1" applyFont="1" applyFill="1" applyBorder="1" applyAlignment="1">
      <alignment vertical="center"/>
    </xf>
    <xf numFmtId="167" fontId="15" fillId="37" borderId="1" xfId="3" applyNumberFormat="1" applyFont="1" applyFill="1" applyBorder="1" applyAlignment="1">
      <alignment horizontal="right" vertical="center"/>
    </xf>
    <xf numFmtId="0" fontId="11" fillId="38" borderId="0" xfId="2" applyFont="1" applyFill="1" applyAlignment="1">
      <alignment vertical="center"/>
    </xf>
    <xf numFmtId="1" fontId="10" fillId="37" borderId="44" xfId="4" applyNumberFormat="1" applyFont="1" applyFill="1" applyBorder="1" applyAlignment="1">
      <alignment horizontal="center" vertical="center"/>
    </xf>
    <xf numFmtId="3" fontId="2" fillId="37" borderId="1" xfId="4" applyNumberFormat="1" applyFill="1" applyBorder="1" applyAlignment="1">
      <alignment horizontal="center" vertical="center"/>
    </xf>
    <xf numFmtId="3" fontId="2" fillId="37" borderId="1" xfId="2" applyNumberFormat="1" applyFill="1" applyBorder="1" applyAlignment="1">
      <alignment horizontal="center" vertical="center"/>
    </xf>
    <xf numFmtId="0" fontId="12" fillId="32" borderId="0" xfId="3" applyFont="1" applyFill="1"/>
    <xf numFmtId="0" fontId="71" fillId="34" borderId="1" xfId="2" applyFont="1" applyFill="1" applyBorder="1" applyAlignment="1">
      <alignment horizontal="left" vertical="center"/>
    </xf>
    <xf numFmtId="0" fontId="72" fillId="34" borderId="1" xfId="2" applyFont="1" applyFill="1" applyBorder="1"/>
    <xf numFmtId="0" fontId="72" fillId="34" borderId="1" xfId="2" applyFont="1" applyFill="1" applyBorder="1" applyAlignment="1">
      <alignment horizontal="right" vertical="center" wrapText="1"/>
    </xf>
    <xf numFmtId="0" fontId="4" fillId="0" borderId="0" xfId="3" applyAlignment="1">
      <alignment vertical="center"/>
    </xf>
    <xf numFmtId="0" fontId="12" fillId="35" borderId="1" xfId="3" applyFont="1" applyFill="1" applyBorder="1" applyAlignment="1">
      <alignment horizontal="center" vertical="center"/>
    </xf>
    <xf numFmtId="1" fontId="4" fillId="0" borderId="0" xfId="3" applyNumberFormat="1"/>
    <xf numFmtId="174" fontId="4" fillId="0" borderId="0" xfId="3" applyNumberFormat="1"/>
    <xf numFmtId="175" fontId="4" fillId="0" borderId="0" xfId="3" applyNumberFormat="1"/>
    <xf numFmtId="176" fontId="4" fillId="0" borderId="0" xfId="3" applyNumberFormat="1"/>
    <xf numFmtId="177" fontId="4" fillId="0" borderId="0" xfId="3" applyNumberFormat="1"/>
    <xf numFmtId="178" fontId="4" fillId="0" borderId="0" xfId="3" applyNumberFormat="1"/>
    <xf numFmtId="3" fontId="6" fillId="37" borderId="45" xfId="0" applyNumberFormat="1" applyFont="1" applyFill="1" applyBorder="1"/>
    <xf numFmtId="0" fontId="61" fillId="34" borderId="1" xfId="5" applyFont="1" applyFill="1" applyBorder="1"/>
    <xf numFmtId="0" fontId="18" fillId="34" borderId="1" xfId="5" applyFont="1" applyFill="1" applyBorder="1"/>
    <xf numFmtId="0" fontId="16" fillId="34" borderId="1" xfId="5" applyFont="1" applyFill="1" applyBorder="1" applyAlignment="1">
      <alignment horizontal="right"/>
    </xf>
    <xf numFmtId="0" fontId="4" fillId="34" borderId="1" xfId="3" applyFill="1" applyBorder="1" applyAlignment="1">
      <alignment vertical="center" wrapText="1"/>
    </xf>
    <xf numFmtId="0" fontId="16" fillId="34" borderId="1" xfId="0" applyFont="1" applyFill="1" applyBorder="1" applyAlignment="1">
      <alignment wrapText="1"/>
    </xf>
    <xf numFmtId="0" fontId="12" fillId="35" borderId="1" xfId="3" applyFont="1" applyFill="1" applyBorder="1"/>
    <xf numFmtId="167" fontId="73" fillId="37" borderId="1" xfId="3" applyNumberFormat="1" applyFont="1" applyFill="1" applyBorder="1" applyAlignment="1">
      <alignment horizontal="right" vertical="center"/>
    </xf>
    <xf numFmtId="0" fontId="59" fillId="0" borderId="0" xfId="3" applyFont="1"/>
    <xf numFmtId="0" fontId="16" fillId="33" borderId="45" xfId="2" applyFont="1" applyFill="1" applyBorder="1" applyAlignment="1">
      <alignment horizontal="center" vertical="center" wrapText="1"/>
    </xf>
    <xf numFmtId="1" fontId="68" fillId="37" borderId="1" xfId="2" quotePrefix="1" applyNumberFormat="1" applyFont="1" applyFill="1" applyBorder="1" applyAlignment="1">
      <alignment horizontal="center" vertical="center"/>
    </xf>
    <xf numFmtId="2" fontId="10" fillId="37" borderId="1" xfId="2" quotePrefix="1" applyNumberFormat="1" applyFont="1" applyFill="1" applyBorder="1" applyAlignment="1">
      <alignment horizontal="center" vertical="center"/>
    </xf>
    <xf numFmtId="1" fontId="68" fillId="37" borderId="1" xfId="2" quotePrefix="1" applyNumberFormat="1" applyFont="1" applyFill="1" applyBorder="1" applyAlignment="1">
      <alignment horizontal="right" vertical="center"/>
    </xf>
    <xf numFmtId="2" fontId="68" fillId="37" borderId="1" xfId="2" quotePrefix="1" applyNumberFormat="1" applyFont="1" applyFill="1" applyBorder="1" applyAlignment="1">
      <alignment horizontal="right" vertical="center"/>
    </xf>
    <xf numFmtId="1" fontId="10" fillId="37" borderId="1" xfId="2" quotePrefix="1" applyNumberFormat="1" applyFont="1" applyFill="1" applyBorder="1" applyAlignment="1">
      <alignment horizontal="right" vertical="center"/>
    </xf>
    <xf numFmtId="2" fontId="10" fillId="37" borderId="1" xfId="2" quotePrefix="1" applyNumberFormat="1" applyFont="1" applyFill="1" applyBorder="1" applyAlignment="1">
      <alignment horizontal="right" vertical="center"/>
    </xf>
    <xf numFmtId="3" fontId="16" fillId="37" borderId="1" xfId="0" applyNumberFormat="1" applyFont="1" applyFill="1" applyBorder="1" applyAlignment="1">
      <alignment horizontal="right" vertical="center"/>
    </xf>
    <xf numFmtId="0" fontId="18" fillId="37" borderId="1" xfId="3" applyFont="1" applyFill="1" applyBorder="1" applyAlignment="1">
      <alignment horizontal="right" vertical="center"/>
    </xf>
    <xf numFmtId="3" fontId="16" fillId="37" borderId="1" xfId="3" applyNumberFormat="1" applyFont="1" applyFill="1" applyBorder="1" applyAlignment="1">
      <alignment horizontal="right" vertical="center"/>
    </xf>
    <xf numFmtId="3" fontId="2" fillId="37" borderId="1" xfId="0" applyNumberFormat="1" applyFont="1" applyFill="1" applyBorder="1" applyAlignment="1">
      <alignment horizontal="right" vertical="center"/>
    </xf>
    <xf numFmtId="3" fontId="18" fillId="37" borderId="1" xfId="3" applyNumberFormat="1" applyFont="1" applyFill="1" applyBorder="1" applyAlignment="1">
      <alignment horizontal="right" vertical="center"/>
    </xf>
    <xf numFmtId="3" fontId="2" fillId="37" borderId="47" xfId="0" applyNumberFormat="1" applyFont="1" applyFill="1" applyBorder="1" applyAlignment="1">
      <alignment horizontal="right" vertical="center"/>
    </xf>
    <xf numFmtId="3" fontId="2" fillId="37" borderId="46" xfId="0" applyNumberFormat="1" applyFont="1" applyFill="1" applyBorder="1" applyAlignment="1">
      <alignment horizontal="right" vertical="center"/>
    </xf>
    <xf numFmtId="3" fontId="6" fillId="37" borderId="1" xfId="0" applyNumberFormat="1" applyFont="1" applyFill="1" applyBorder="1" applyAlignment="1">
      <alignment horizontal="right" vertical="center"/>
    </xf>
    <xf numFmtId="180" fontId="18" fillId="37" borderId="1" xfId="3" applyNumberFormat="1" applyFont="1" applyFill="1" applyBorder="1" applyAlignment="1">
      <alignment horizontal="right" vertical="center"/>
    </xf>
    <xf numFmtId="166" fontId="9" fillId="37" borderId="1" xfId="4" applyNumberFormat="1" applyFont="1" applyFill="1" applyBorder="1" applyAlignment="1">
      <alignment horizontal="center" vertical="center"/>
    </xf>
    <xf numFmtId="165" fontId="10" fillId="37" borderId="1" xfId="4" applyFont="1" applyFill="1" applyBorder="1" applyAlignment="1">
      <alignment vertical="center"/>
    </xf>
    <xf numFmtId="3" fontId="10" fillId="37" borderId="1" xfId="4" applyNumberFormat="1" applyFont="1" applyFill="1" applyBorder="1" applyAlignment="1">
      <alignment vertical="center"/>
    </xf>
    <xf numFmtId="179" fontId="15" fillId="37" borderId="1" xfId="3" applyNumberFormat="1" applyFont="1" applyFill="1" applyBorder="1" applyAlignment="1">
      <alignment horizontal="right" vertical="center"/>
    </xf>
    <xf numFmtId="180" fontId="15" fillId="37" borderId="1" xfId="3" applyNumberFormat="1" applyFont="1" applyFill="1" applyBorder="1" applyAlignment="1">
      <alignment horizontal="right" vertical="center"/>
    </xf>
    <xf numFmtId="180" fontId="15" fillId="37" borderId="8" xfId="3" applyNumberFormat="1" applyFont="1" applyFill="1" applyBorder="1" applyAlignment="1">
      <alignment horizontal="right" vertical="center"/>
    </xf>
    <xf numFmtId="180" fontId="16" fillId="37" borderId="1" xfId="3" applyNumberFormat="1" applyFont="1" applyFill="1" applyBorder="1" applyAlignment="1">
      <alignment horizontal="right" vertical="center"/>
    </xf>
    <xf numFmtId="179" fontId="18" fillId="37" borderId="1" xfId="3" applyNumberFormat="1" applyFont="1" applyFill="1" applyBorder="1" applyAlignment="1">
      <alignment horizontal="right" vertical="center"/>
    </xf>
    <xf numFmtId="180" fontId="2" fillId="37" borderId="1" xfId="3" applyNumberFormat="1" applyFont="1" applyFill="1" applyBorder="1" applyAlignment="1">
      <alignment horizontal="right" vertical="center"/>
    </xf>
    <xf numFmtId="167" fontId="15" fillId="37" borderId="1" xfId="0" applyNumberFormat="1" applyFont="1" applyFill="1" applyBorder="1" applyAlignment="1">
      <alignment horizontal="right" vertical="center"/>
    </xf>
    <xf numFmtId="182" fontId="15" fillId="37" borderId="1" xfId="0" applyNumberFormat="1" applyFont="1" applyFill="1" applyBorder="1" applyAlignment="1">
      <alignment horizontal="right" vertical="center"/>
    </xf>
    <xf numFmtId="3" fontId="2" fillId="37" borderId="47" xfId="0" applyNumberFormat="1" applyFont="1" applyFill="1" applyBorder="1" applyAlignment="1">
      <alignment vertical="center"/>
    </xf>
    <xf numFmtId="3" fontId="18" fillId="37" borderId="1" xfId="3" applyNumberFormat="1" applyFont="1" applyFill="1" applyBorder="1" applyAlignment="1">
      <alignment vertical="center"/>
    </xf>
    <xf numFmtId="3" fontId="2" fillId="37" borderId="46" xfId="0" applyNumberFormat="1" applyFont="1" applyFill="1" applyBorder="1" applyAlignment="1">
      <alignment vertical="center"/>
    </xf>
    <xf numFmtId="182" fontId="18" fillId="37" borderId="1" xfId="3" applyNumberFormat="1" applyFont="1" applyFill="1" applyBorder="1" applyAlignment="1">
      <alignment vertical="center"/>
    </xf>
    <xf numFmtId="3" fontId="2" fillId="37" borderId="1" xfId="0" applyNumberFormat="1" applyFont="1" applyFill="1" applyBorder="1" applyAlignment="1">
      <alignment vertical="center"/>
    </xf>
    <xf numFmtId="3" fontId="18" fillId="37" borderId="1" xfId="0" applyNumberFormat="1" applyFont="1" applyFill="1" applyBorder="1" applyAlignment="1">
      <alignment vertical="center"/>
    </xf>
    <xf numFmtId="179" fontId="16" fillId="37" borderId="1" xfId="3" applyNumberFormat="1" applyFont="1" applyFill="1" applyBorder="1" applyAlignment="1">
      <alignment horizontal="right" vertical="center"/>
    </xf>
    <xf numFmtId="179" fontId="20" fillId="37" borderId="1" xfId="3" applyNumberFormat="1" applyFont="1" applyFill="1" applyBorder="1" applyAlignment="1">
      <alignment horizontal="right" vertical="center"/>
    </xf>
    <xf numFmtId="179" fontId="16" fillId="37" borderId="44" xfId="3" applyNumberFormat="1" applyFont="1" applyFill="1" applyBorder="1" applyAlignment="1">
      <alignment horizontal="right" vertical="center"/>
    </xf>
    <xf numFmtId="179" fontId="16" fillId="37" borderId="8" xfId="3" applyNumberFormat="1" applyFont="1" applyFill="1" applyBorder="1" applyAlignment="1">
      <alignment horizontal="right" vertical="center"/>
    </xf>
    <xf numFmtId="0" fontId="18" fillId="37" borderId="1" xfId="0" applyFont="1" applyFill="1" applyBorder="1" applyAlignment="1">
      <alignment vertical="center"/>
    </xf>
    <xf numFmtId="3" fontId="16" fillId="37" borderId="1" xfId="0" applyNumberFormat="1" applyFont="1" applyFill="1" applyBorder="1" applyAlignment="1">
      <alignment vertical="center"/>
    </xf>
    <xf numFmtId="173" fontId="6" fillId="37" borderId="1" xfId="1" applyNumberFormat="1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wrapText="1"/>
    </xf>
    <xf numFmtId="3" fontId="6" fillId="37" borderId="1" xfId="0" applyNumberFormat="1" applyFont="1" applyFill="1" applyBorder="1" applyAlignment="1">
      <alignment vertical="center"/>
    </xf>
    <xf numFmtId="181" fontId="6" fillId="37" borderId="1" xfId="0" applyNumberFormat="1" applyFont="1" applyFill="1" applyBorder="1" applyAlignment="1">
      <alignment vertical="center"/>
    </xf>
    <xf numFmtId="4" fontId="6" fillId="37" borderId="1" xfId="0" applyNumberFormat="1" applyFont="1" applyFill="1" applyBorder="1"/>
    <xf numFmtId="4" fontId="2" fillId="37" borderId="47" xfId="0" applyNumberFormat="1" applyFont="1" applyFill="1" applyBorder="1"/>
    <xf numFmtId="3" fontId="15" fillId="37" borderId="1" xfId="3" applyNumberFormat="1" applyFont="1" applyFill="1" applyBorder="1" applyAlignment="1">
      <alignment horizontal="right" vertical="center"/>
    </xf>
    <xf numFmtId="0" fontId="75" fillId="32" borderId="0" xfId="3" applyFont="1" applyFill="1"/>
    <xf numFmtId="1" fontId="10" fillId="37" borderId="44" xfId="2" applyNumberFormat="1" applyFont="1" applyFill="1" applyBorder="1" applyAlignment="1">
      <alignment horizontal="center" vertical="center" wrapText="1"/>
    </xf>
    <xf numFmtId="165" fontId="10" fillId="37" borderId="44" xfId="4" applyFont="1" applyFill="1" applyBorder="1" applyAlignment="1">
      <alignment horizontal="center" vertical="center" wrapText="1"/>
    </xf>
    <xf numFmtId="10" fontId="6" fillId="37" borderId="1" xfId="1" applyNumberFormat="1" applyFont="1" applyFill="1" applyBorder="1" applyAlignment="1">
      <alignment horizontal="center" vertical="center"/>
    </xf>
    <xf numFmtId="0" fontId="18" fillId="32" borderId="40" xfId="2" applyFont="1" applyFill="1" applyBorder="1" applyAlignment="1">
      <alignment horizontal="center" vertical="center"/>
    </xf>
    <xf numFmtId="4" fontId="18" fillId="32" borderId="40" xfId="1513" applyNumberFormat="1" applyFont="1" applyFill="1" applyBorder="1"/>
    <xf numFmtId="1" fontId="2" fillId="37" borderId="1" xfId="0" applyNumberFormat="1" applyFont="1" applyFill="1" applyBorder="1" applyAlignment="1">
      <alignment horizontal="right"/>
    </xf>
    <xf numFmtId="183" fontId="12" fillId="0" borderId="0" xfId="3" applyNumberFormat="1" applyFont="1"/>
    <xf numFmtId="0" fontId="15" fillId="34" borderId="1" xfId="5" applyFont="1" applyFill="1" applyBorder="1" applyAlignment="1">
      <alignment horizontal="left" vertical="center"/>
    </xf>
    <xf numFmtId="0" fontId="13" fillId="34" borderId="51" xfId="5" applyFont="1" applyFill="1" applyBorder="1" applyAlignment="1">
      <alignment horizontal="left" vertical="center"/>
    </xf>
    <xf numFmtId="0" fontId="13" fillId="34" borderId="50" xfId="5" applyFont="1" applyFill="1" applyBorder="1" applyAlignment="1">
      <alignment horizontal="left" vertical="center"/>
    </xf>
    <xf numFmtId="184" fontId="5" fillId="0" borderId="0" xfId="3" applyNumberFormat="1" applyFont="1"/>
    <xf numFmtId="185" fontId="20" fillId="37" borderId="1" xfId="3" applyNumberFormat="1" applyFont="1" applyFill="1" applyBorder="1" applyAlignment="1">
      <alignment horizontal="right" vertical="center"/>
    </xf>
    <xf numFmtId="185" fontId="20" fillId="0" borderId="0" xfId="3" applyNumberFormat="1" applyFont="1"/>
    <xf numFmtId="186" fontId="3" fillId="0" borderId="0" xfId="3" applyNumberFormat="1" applyFont="1"/>
    <xf numFmtId="1" fontId="20" fillId="37" borderId="1" xfId="3" applyNumberFormat="1" applyFont="1" applyFill="1" applyBorder="1" applyAlignment="1">
      <alignment horizontal="right" vertical="center"/>
    </xf>
    <xf numFmtId="1" fontId="20" fillId="37" borderId="1" xfId="3" applyNumberFormat="1" applyFont="1" applyFill="1" applyBorder="1"/>
    <xf numFmtId="180" fontId="20" fillId="37" borderId="1" xfId="3" applyNumberFormat="1" applyFont="1" applyFill="1" applyBorder="1" applyAlignment="1">
      <alignment horizontal="right" vertical="center"/>
    </xf>
    <xf numFmtId="187" fontId="18" fillId="37" borderId="1" xfId="3" applyNumberFormat="1" applyFont="1" applyFill="1" applyBorder="1" applyAlignment="1">
      <alignment horizontal="right" vertical="center"/>
    </xf>
    <xf numFmtId="188" fontId="18" fillId="37" borderId="1" xfId="3" applyNumberFormat="1" applyFont="1" applyFill="1" applyBorder="1" applyAlignment="1">
      <alignment horizontal="right" vertical="center"/>
    </xf>
    <xf numFmtId="0" fontId="15" fillId="34" borderId="48" xfId="6" applyFont="1" applyFill="1" applyBorder="1" applyAlignment="1">
      <alignment horizontal="left" vertical="center" wrapText="1"/>
    </xf>
    <xf numFmtId="0" fontId="15" fillId="34" borderId="49" xfId="6" applyFont="1" applyFill="1" applyBorder="1" applyAlignment="1">
      <alignment horizontal="left" vertical="center" wrapText="1"/>
    </xf>
    <xf numFmtId="0" fontId="6" fillId="34" borderId="0" xfId="6" applyFont="1" applyFill="1" applyAlignment="1">
      <alignment horizontal="left" wrapText="1"/>
    </xf>
    <xf numFmtId="0" fontId="18" fillId="35" borderId="38" xfId="0" applyFont="1" applyFill="1" applyBorder="1" applyAlignment="1">
      <alignment horizontal="left" vertical="center" wrapText="1"/>
    </xf>
    <xf numFmtId="0" fontId="18" fillId="35" borderId="39" xfId="0" applyFont="1" applyFill="1" applyBorder="1" applyAlignment="1">
      <alignment horizontal="left" vertical="center" wrapText="1"/>
    </xf>
    <xf numFmtId="0" fontId="16" fillId="35" borderId="38" xfId="5" applyFont="1" applyFill="1" applyBorder="1" applyAlignment="1">
      <alignment horizontal="left" vertical="center" wrapText="1"/>
    </xf>
    <xf numFmtId="0" fontId="16" fillId="35" borderId="39" xfId="5" applyFont="1" applyFill="1" applyBorder="1" applyAlignment="1">
      <alignment horizontal="left" vertical="center" wrapText="1"/>
    </xf>
    <xf numFmtId="0" fontId="18" fillId="35" borderId="38" xfId="0" applyFont="1" applyFill="1" applyBorder="1" applyAlignment="1">
      <alignment horizontal="left" vertical="center"/>
    </xf>
    <xf numFmtId="0" fontId="18" fillId="35" borderId="39" xfId="0" applyFont="1" applyFill="1" applyBorder="1" applyAlignment="1">
      <alignment horizontal="left" vertical="center"/>
    </xf>
    <xf numFmtId="0" fontId="18" fillId="35" borderId="1" xfId="0" applyFont="1" applyFill="1" applyBorder="1" applyAlignment="1">
      <alignment horizontal="left" vertical="center" wrapText="1"/>
    </xf>
    <xf numFmtId="0" fontId="16" fillId="35" borderId="1" xfId="5" applyFont="1" applyFill="1" applyBorder="1" applyAlignment="1">
      <alignment horizontal="left" vertical="center" wrapText="1"/>
    </xf>
    <xf numFmtId="0" fontId="18" fillId="35" borderId="1" xfId="0" applyFont="1" applyFill="1" applyBorder="1" applyAlignment="1">
      <alignment horizontal="left" vertical="center"/>
    </xf>
  </cellXfs>
  <cellStyles count="1672">
    <cellStyle name="???????????" xfId="1560" xr:uid="{00000000-0005-0000-0000-000000000000}"/>
    <cellStyle name="???????_2++" xfId="1561" xr:uid="{00000000-0005-0000-0000-000001000000}"/>
    <cellStyle name="20 % - Akzent1" xfId="1530" xr:uid="{00000000-0005-0000-0000-000002000000}"/>
    <cellStyle name="20 % - Akzent2" xfId="1531" xr:uid="{00000000-0005-0000-0000-000003000000}"/>
    <cellStyle name="20 % - Akzent3" xfId="1532" xr:uid="{00000000-0005-0000-0000-000004000000}"/>
    <cellStyle name="20 % - Akzent4" xfId="1533" xr:uid="{00000000-0005-0000-0000-000005000000}"/>
    <cellStyle name="20 % - Akzent5" xfId="1534" xr:uid="{00000000-0005-0000-0000-000006000000}"/>
    <cellStyle name="20 % - Akzent6" xfId="1535" xr:uid="{00000000-0005-0000-0000-000007000000}"/>
    <cellStyle name="20 % - Accent1 10" xfId="7" xr:uid="{00000000-0005-0000-0000-000008000000}"/>
    <cellStyle name="20 % - Accent1 11" xfId="8" xr:uid="{00000000-0005-0000-0000-000009000000}"/>
    <cellStyle name="20 % - Accent1 12" xfId="9" xr:uid="{00000000-0005-0000-0000-00000A000000}"/>
    <cellStyle name="20 % - Accent1 13" xfId="10" xr:uid="{00000000-0005-0000-0000-00000B000000}"/>
    <cellStyle name="20 % - Accent1 14" xfId="11" xr:uid="{00000000-0005-0000-0000-00000C000000}"/>
    <cellStyle name="20 % - Accent1 15" xfId="12" xr:uid="{00000000-0005-0000-0000-00000D000000}"/>
    <cellStyle name="20 % - Accent1 16" xfId="13" xr:uid="{00000000-0005-0000-0000-00000E000000}"/>
    <cellStyle name="20 % - Accent1 17" xfId="14" xr:uid="{00000000-0005-0000-0000-00000F000000}"/>
    <cellStyle name="20 % - Accent1 18" xfId="15" xr:uid="{00000000-0005-0000-0000-000010000000}"/>
    <cellStyle name="20 % - Accent1 19" xfId="16" xr:uid="{00000000-0005-0000-0000-000011000000}"/>
    <cellStyle name="20 % - Accent1 2" xfId="17" xr:uid="{00000000-0005-0000-0000-000012000000}"/>
    <cellStyle name="20 % - Accent1 20" xfId="18" xr:uid="{00000000-0005-0000-0000-000013000000}"/>
    <cellStyle name="20 % - Accent1 21" xfId="19" xr:uid="{00000000-0005-0000-0000-000014000000}"/>
    <cellStyle name="20 % - Accent1 22" xfId="20" xr:uid="{00000000-0005-0000-0000-000015000000}"/>
    <cellStyle name="20 % - Accent1 23" xfId="21" xr:uid="{00000000-0005-0000-0000-000016000000}"/>
    <cellStyle name="20 % - Accent1 24" xfId="22" xr:uid="{00000000-0005-0000-0000-000017000000}"/>
    <cellStyle name="20 % - Accent1 25" xfId="23" xr:uid="{00000000-0005-0000-0000-000018000000}"/>
    <cellStyle name="20 % - Accent1 26" xfId="24" xr:uid="{00000000-0005-0000-0000-000019000000}"/>
    <cellStyle name="20 % - Accent1 3" xfId="25" xr:uid="{00000000-0005-0000-0000-00001A000000}"/>
    <cellStyle name="20 % - Accent1 4" xfId="26" xr:uid="{00000000-0005-0000-0000-00001B000000}"/>
    <cellStyle name="20 % - Accent1 5" xfId="27" xr:uid="{00000000-0005-0000-0000-00001C000000}"/>
    <cellStyle name="20 % - Accent1 6" xfId="28" xr:uid="{00000000-0005-0000-0000-00001D000000}"/>
    <cellStyle name="20 % - Accent1 7" xfId="29" xr:uid="{00000000-0005-0000-0000-00001E000000}"/>
    <cellStyle name="20 % - Accent1 8" xfId="30" xr:uid="{00000000-0005-0000-0000-00001F000000}"/>
    <cellStyle name="20 % - Accent1 9" xfId="31" xr:uid="{00000000-0005-0000-0000-000020000000}"/>
    <cellStyle name="20 % - Accent2 10" xfId="32" xr:uid="{00000000-0005-0000-0000-000021000000}"/>
    <cellStyle name="20 % - Accent2 11" xfId="33" xr:uid="{00000000-0005-0000-0000-000022000000}"/>
    <cellStyle name="20 % - Accent2 12" xfId="34" xr:uid="{00000000-0005-0000-0000-000023000000}"/>
    <cellStyle name="20 % - Accent2 13" xfId="35" xr:uid="{00000000-0005-0000-0000-000024000000}"/>
    <cellStyle name="20 % - Accent2 14" xfId="36" xr:uid="{00000000-0005-0000-0000-000025000000}"/>
    <cellStyle name="20 % - Accent2 15" xfId="37" xr:uid="{00000000-0005-0000-0000-000026000000}"/>
    <cellStyle name="20 % - Accent2 16" xfId="38" xr:uid="{00000000-0005-0000-0000-000027000000}"/>
    <cellStyle name="20 % - Accent2 17" xfId="39" xr:uid="{00000000-0005-0000-0000-000028000000}"/>
    <cellStyle name="20 % - Accent2 18" xfId="40" xr:uid="{00000000-0005-0000-0000-000029000000}"/>
    <cellStyle name="20 % - Accent2 19" xfId="41" xr:uid="{00000000-0005-0000-0000-00002A000000}"/>
    <cellStyle name="20 % - Accent2 2" xfId="42" xr:uid="{00000000-0005-0000-0000-00002B000000}"/>
    <cellStyle name="20 % - Accent2 20" xfId="43" xr:uid="{00000000-0005-0000-0000-00002C000000}"/>
    <cellStyle name="20 % - Accent2 21" xfId="44" xr:uid="{00000000-0005-0000-0000-00002D000000}"/>
    <cellStyle name="20 % - Accent2 22" xfId="45" xr:uid="{00000000-0005-0000-0000-00002E000000}"/>
    <cellStyle name="20 % - Accent2 23" xfId="46" xr:uid="{00000000-0005-0000-0000-00002F000000}"/>
    <cellStyle name="20 % - Accent2 24" xfId="47" xr:uid="{00000000-0005-0000-0000-000030000000}"/>
    <cellStyle name="20 % - Accent2 25" xfId="48" xr:uid="{00000000-0005-0000-0000-000031000000}"/>
    <cellStyle name="20 % - Accent2 26" xfId="49" xr:uid="{00000000-0005-0000-0000-000032000000}"/>
    <cellStyle name="20 % - Accent2 3" xfId="50" xr:uid="{00000000-0005-0000-0000-000033000000}"/>
    <cellStyle name="20 % - Accent2 4" xfId="51" xr:uid="{00000000-0005-0000-0000-000034000000}"/>
    <cellStyle name="20 % - Accent2 5" xfId="52" xr:uid="{00000000-0005-0000-0000-000035000000}"/>
    <cellStyle name="20 % - Accent2 6" xfId="53" xr:uid="{00000000-0005-0000-0000-000036000000}"/>
    <cellStyle name="20 % - Accent2 7" xfId="54" xr:uid="{00000000-0005-0000-0000-000037000000}"/>
    <cellStyle name="20 % - Accent2 8" xfId="55" xr:uid="{00000000-0005-0000-0000-000038000000}"/>
    <cellStyle name="20 % - Accent2 9" xfId="56" xr:uid="{00000000-0005-0000-0000-000039000000}"/>
    <cellStyle name="20 % - Accent3 10" xfId="57" xr:uid="{00000000-0005-0000-0000-00003A000000}"/>
    <cellStyle name="20 % - Accent3 11" xfId="58" xr:uid="{00000000-0005-0000-0000-00003B000000}"/>
    <cellStyle name="20 % - Accent3 12" xfId="59" xr:uid="{00000000-0005-0000-0000-00003C000000}"/>
    <cellStyle name="20 % - Accent3 13" xfId="60" xr:uid="{00000000-0005-0000-0000-00003D000000}"/>
    <cellStyle name="20 % - Accent3 14" xfId="61" xr:uid="{00000000-0005-0000-0000-00003E000000}"/>
    <cellStyle name="20 % - Accent3 15" xfId="62" xr:uid="{00000000-0005-0000-0000-00003F000000}"/>
    <cellStyle name="20 % - Accent3 16" xfId="63" xr:uid="{00000000-0005-0000-0000-000040000000}"/>
    <cellStyle name="20 % - Accent3 17" xfId="64" xr:uid="{00000000-0005-0000-0000-000041000000}"/>
    <cellStyle name="20 % - Accent3 18" xfId="65" xr:uid="{00000000-0005-0000-0000-000042000000}"/>
    <cellStyle name="20 % - Accent3 19" xfId="66" xr:uid="{00000000-0005-0000-0000-000043000000}"/>
    <cellStyle name="20 % - Accent3 2" xfId="67" xr:uid="{00000000-0005-0000-0000-000044000000}"/>
    <cellStyle name="20 % - Accent3 20" xfId="68" xr:uid="{00000000-0005-0000-0000-000045000000}"/>
    <cellStyle name="20 % - Accent3 21" xfId="69" xr:uid="{00000000-0005-0000-0000-000046000000}"/>
    <cellStyle name="20 % - Accent3 22" xfId="70" xr:uid="{00000000-0005-0000-0000-000047000000}"/>
    <cellStyle name="20 % - Accent3 23" xfId="71" xr:uid="{00000000-0005-0000-0000-000048000000}"/>
    <cellStyle name="20 % - Accent3 24" xfId="72" xr:uid="{00000000-0005-0000-0000-000049000000}"/>
    <cellStyle name="20 % - Accent3 25" xfId="73" xr:uid="{00000000-0005-0000-0000-00004A000000}"/>
    <cellStyle name="20 % - Accent3 26" xfId="74" xr:uid="{00000000-0005-0000-0000-00004B000000}"/>
    <cellStyle name="20 % - Accent3 3" xfId="75" xr:uid="{00000000-0005-0000-0000-00004C000000}"/>
    <cellStyle name="20 % - Accent3 4" xfId="76" xr:uid="{00000000-0005-0000-0000-00004D000000}"/>
    <cellStyle name="20 % - Accent3 5" xfId="77" xr:uid="{00000000-0005-0000-0000-00004E000000}"/>
    <cellStyle name="20 % - Accent3 6" xfId="78" xr:uid="{00000000-0005-0000-0000-00004F000000}"/>
    <cellStyle name="20 % - Accent3 7" xfId="79" xr:uid="{00000000-0005-0000-0000-000050000000}"/>
    <cellStyle name="20 % - Accent3 8" xfId="80" xr:uid="{00000000-0005-0000-0000-000051000000}"/>
    <cellStyle name="20 % - Accent3 9" xfId="81" xr:uid="{00000000-0005-0000-0000-000052000000}"/>
    <cellStyle name="20 % - Accent4 10" xfId="82" xr:uid="{00000000-0005-0000-0000-000053000000}"/>
    <cellStyle name="20 % - Accent4 11" xfId="83" xr:uid="{00000000-0005-0000-0000-000054000000}"/>
    <cellStyle name="20 % - Accent4 12" xfId="84" xr:uid="{00000000-0005-0000-0000-000055000000}"/>
    <cellStyle name="20 % - Accent4 13" xfId="85" xr:uid="{00000000-0005-0000-0000-000056000000}"/>
    <cellStyle name="20 % - Accent4 14" xfId="86" xr:uid="{00000000-0005-0000-0000-000057000000}"/>
    <cellStyle name="20 % - Accent4 15" xfId="87" xr:uid="{00000000-0005-0000-0000-000058000000}"/>
    <cellStyle name="20 % - Accent4 16" xfId="88" xr:uid="{00000000-0005-0000-0000-000059000000}"/>
    <cellStyle name="20 % - Accent4 17" xfId="89" xr:uid="{00000000-0005-0000-0000-00005A000000}"/>
    <cellStyle name="20 % - Accent4 18" xfId="90" xr:uid="{00000000-0005-0000-0000-00005B000000}"/>
    <cellStyle name="20 % - Accent4 19" xfId="91" xr:uid="{00000000-0005-0000-0000-00005C000000}"/>
    <cellStyle name="20 % - Accent4 2" xfId="92" xr:uid="{00000000-0005-0000-0000-00005D000000}"/>
    <cellStyle name="20 % - Accent4 20" xfId="93" xr:uid="{00000000-0005-0000-0000-00005E000000}"/>
    <cellStyle name="20 % - Accent4 21" xfId="94" xr:uid="{00000000-0005-0000-0000-00005F000000}"/>
    <cellStyle name="20 % - Accent4 22" xfId="95" xr:uid="{00000000-0005-0000-0000-000060000000}"/>
    <cellStyle name="20 % - Accent4 23" xfId="96" xr:uid="{00000000-0005-0000-0000-000061000000}"/>
    <cellStyle name="20 % - Accent4 24" xfId="97" xr:uid="{00000000-0005-0000-0000-000062000000}"/>
    <cellStyle name="20 % - Accent4 25" xfId="98" xr:uid="{00000000-0005-0000-0000-000063000000}"/>
    <cellStyle name="20 % - Accent4 26" xfId="99" xr:uid="{00000000-0005-0000-0000-000064000000}"/>
    <cellStyle name="20 % - Accent4 3" xfId="100" xr:uid="{00000000-0005-0000-0000-000065000000}"/>
    <cellStyle name="20 % - Accent4 4" xfId="101" xr:uid="{00000000-0005-0000-0000-000066000000}"/>
    <cellStyle name="20 % - Accent4 5" xfId="102" xr:uid="{00000000-0005-0000-0000-000067000000}"/>
    <cellStyle name="20 % - Accent4 6" xfId="103" xr:uid="{00000000-0005-0000-0000-000068000000}"/>
    <cellStyle name="20 % - Accent4 7" xfId="104" xr:uid="{00000000-0005-0000-0000-000069000000}"/>
    <cellStyle name="20 % - Accent4 8" xfId="105" xr:uid="{00000000-0005-0000-0000-00006A000000}"/>
    <cellStyle name="20 % - Accent4 9" xfId="106" xr:uid="{00000000-0005-0000-0000-00006B000000}"/>
    <cellStyle name="20 % - Accent5 10" xfId="107" xr:uid="{00000000-0005-0000-0000-00006C000000}"/>
    <cellStyle name="20 % - Accent5 11" xfId="108" xr:uid="{00000000-0005-0000-0000-00006D000000}"/>
    <cellStyle name="20 % - Accent5 12" xfId="109" xr:uid="{00000000-0005-0000-0000-00006E000000}"/>
    <cellStyle name="20 % - Accent5 13" xfId="110" xr:uid="{00000000-0005-0000-0000-00006F000000}"/>
    <cellStyle name="20 % - Accent5 14" xfId="111" xr:uid="{00000000-0005-0000-0000-000070000000}"/>
    <cellStyle name="20 % - Accent5 15" xfId="112" xr:uid="{00000000-0005-0000-0000-000071000000}"/>
    <cellStyle name="20 % - Accent5 16" xfId="113" xr:uid="{00000000-0005-0000-0000-000072000000}"/>
    <cellStyle name="20 % - Accent5 17" xfId="114" xr:uid="{00000000-0005-0000-0000-000073000000}"/>
    <cellStyle name="20 % - Accent5 18" xfId="115" xr:uid="{00000000-0005-0000-0000-000074000000}"/>
    <cellStyle name="20 % - Accent5 19" xfId="116" xr:uid="{00000000-0005-0000-0000-000075000000}"/>
    <cellStyle name="20 % - Accent5 2" xfId="117" xr:uid="{00000000-0005-0000-0000-000076000000}"/>
    <cellStyle name="20 % - Accent5 20" xfId="118" xr:uid="{00000000-0005-0000-0000-000077000000}"/>
    <cellStyle name="20 % - Accent5 21" xfId="119" xr:uid="{00000000-0005-0000-0000-000078000000}"/>
    <cellStyle name="20 % - Accent5 22" xfId="120" xr:uid="{00000000-0005-0000-0000-000079000000}"/>
    <cellStyle name="20 % - Accent5 23" xfId="121" xr:uid="{00000000-0005-0000-0000-00007A000000}"/>
    <cellStyle name="20 % - Accent5 24" xfId="122" xr:uid="{00000000-0005-0000-0000-00007B000000}"/>
    <cellStyle name="20 % - Accent5 25" xfId="123" xr:uid="{00000000-0005-0000-0000-00007C000000}"/>
    <cellStyle name="20 % - Accent5 26" xfId="124" xr:uid="{00000000-0005-0000-0000-00007D000000}"/>
    <cellStyle name="20 % - Accent5 3" xfId="125" xr:uid="{00000000-0005-0000-0000-00007E000000}"/>
    <cellStyle name="20 % - Accent5 4" xfId="126" xr:uid="{00000000-0005-0000-0000-00007F000000}"/>
    <cellStyle name="20 % - Accent5 5" xfId="127" xr:uid="{00000000-0005-0000-0000-000080000000}"/>
    <cellStyle name="20 % - Accent5 6" xfId="128" xr:uid="{00000000-0005-0000-0000-000081000000}"/>
    <cellStyle name="20 % - Accent5 7" xfId="129" xr:uid="{00000000-0005-0000-0000-000082000000}"/>
    <cellStyle name="20 % - Accent5 8" xfId="130" xr:uid="{00000000-0005-0000-0000-000083000000}"/>
    <cellStyle name="20 % - Accent5 9" xfId="131" xr:uid="{00000000-0005-0000-0000-000084000000}"/>
    <cellStyle name="20 % - Accent6 10" xfId="132" xr:uid="{00000000-0005-0000-0000-000085000000}"/>
    <cellStyle name="20 % - Accent6 11" xfId="133" xr:uid="{00000000-0005-0000-0000-000086000000}"/>
    <cellStyle name="20 % - Accent6 12" xfId="134" xr:uid="{00000000-0005-0000-0000-000087000000}"/>
    <cellStyle name="20 % - Accent6 13" xfId="135" xr:uid="{00000000-0005-0000-0000-000088000000}"/>
    <cellStyle name="20 % - Accent6 14" xfId="136" xr:uid="{00000000-0005-0000-0000-000089000000}"/>
    <cellStyle name="20 % - Accent6 15" xfId="137" xr:uid="{00000000-0005-0000-0000-00008A000000}"/>
    <cellStyle name="20 % - Accent6 16" xfId="138" xr:uid="{00000000-0005-0000-0000-00008B000000}"/>
    <cellStyle name="20 % - Accent6 17" xfId="139" xr:uid="{00000000-0005-0000-0000-00008C000000}"/>
    <cellStyle name="20 % - Accent6 18" xfId="140" xr:uid="{00000000-0005-0000-0000-00008D000000}"/>
    <cellStyle name="20 % - Accent6 19" xfId="141" xr:uid="{00000000-0005-0000-0000-00008E000000}"/>
    <cellStyle name="20 % - Accent6 2" xfId="142" xr:uid="{00000000-0005-0000-0000-00008F000000}"/>
    <cellStyle name="20 % - Accent6 20" xfId="143" xr:uid="{00000000-0005-0000-0000-000090000000}"/>
    <cellStyle name="20 % - Accent6 21" xfId="144" xr:uid="{00000000-0005-0000-0000-000091000000}"/>
    <cellStyle name="20 % - Accent6 22" xfId="145" xr:uid="{00000000-0005-0000-0000-000092000000}"/>
    <cellStyle name="20 % - Accent6 23" xfId="146" xr:uid="{00000000-0005-0000-0000-000093000000}"/>
    <cellStyle name="20 % - Accent6 24" xfId="147" xr:uid="{00000000-0005-0000-0000-000094000000}"/>
    <cellStyle name="20 % - Accent6 25" xfId="148" xr:uid="{00000000-0005-0000-0000-000095000000}"/>
    <cellStyle name="20 % - Accent6 26" xfId="149" xr:uid="{00000000-0005-0000-0000-000096000000}"/>
    <cellStyle name="20 % - Accent6 3" xfId="150" xr:uid="{00000000-0005-0000-0000-000097000000}"/>
    <cellStyle name="20 % - Accent6 4" xfId="151" xr:uid="{00000000-0005-0000-0000-000098000000}"/>
    <cellStyle name="20 % - Accent6 5" xfId="152" xr:uid="{00000000-0005-0000-0000-000099000000}"/>
    <cellStyle name="20 % - Accent6 6" xfId="153" xr:uid="{00000000-0005-0000-0000-00009A000000}"/>
    <cellStyle name="20 % - Accent6 7" xfId="154" xr:uid="{00000000-0005-0000-0000-00009B000000}"/>
    <cellStyle name="20 % - Accent6 8" xfId="155" xr:uid="{00000000-0005-0000-0000-00009C000000}"/>
    <cellStyle name="20 % - Accent6 9" xfId="156" xr:uid="{00000000-0005-0000-0000-00009D000000}"/>
    <cellStyle name="20% - Accent1 2" xfId="157" xr:uid="{00000000-0005-0000-0000-00009E000000}"/>
    <cellStyle name="20% - Accent1 3" xfId="158" xr:uid="{00000000-0005-0000-0000-00009F000000}"/>
    <cellStyle name="20% - Accent2 2" xfId="159" xr:uid="{00000000-0005-0000-0000-0000A0000000}"/>
    <cellStyle name="20% - Accent2 3" xfId="160" xr:uid="{00000000-0005-0000-0000-0000A1000000}"/>
    <cellStyle name="20% - Accent3 2" xfId="161" xr:uid="{00000000-0005-0000-0000-0000A2000000}"/>
    <cellStyle name="20% - Accent3 3" xfId="162" xr:uid="{00000000-0005-0000-0000-0000A3000000}"/>
    <cellStyle name="20% - Accent4 2" xfId="163" xr:uid="{00000000-0005-0000-0000-0000A4000000}"/>
    <cellStyle name="20% - Accent4 3" xfId="164" xr:uid="{00000000-0005-0000-0000-0000A5000000}"/>
    <cellStyle name="20% - Accent5 2" xfId="165" xr:uid="{00000000-0005-0000-0000-0000A6000000}"/>
    <cellStyle name="20% - Accent5 3" xfId="166" xr:uid="{00000000-0005-0000-0000-0000A7000000}"/>
    <cellStyle name="20% - Accent6 2" xfId="167" xr:uid="{00000000-0005-0000-0000-0000A8000000}"/>
    <cellStyle name="20% - Accent6 3" xfId="168" xr:uid="{00000000-0005-0000-0000-0000A9000000}"/>
    <cellStyle name="20% - Akzent1" xfId="169" xr:uid="{00000000-0005-0000-0000-0000AA000000}"/>
    <cellStyle name="20% - Akzent2" xfId="170" xr:uid="{00000000-0005-0000-0000-0000AB000000}"/>
    <cellStyle name="20% - Akzent3" xfId="171" xr:uid="{00000000-0005-0000-0000-0000AC000000}"/>
    <cellStyle name="20% - Akzent4" xfId="172" xr:uid="{00000000-0005-0000-0000-0000AD000000}"/>
    <cellStyle name="20% - Akzent5" xfId="173" xr:uid="{00000000-0005-0000-0000-0000AE000000}"/>
    <cellStyle name="20% - Akzent6" xfId="174" xr:uid="{00000000-0005-0000-0000-0000AF000000}"/>
    <cellStyle name="2x indented GHG Textfiels" xfId="175" xr:uid="{00000000-0005-0000-0000-0000B0000000}"/>
    <cellStyle name="2x indented GHG Textfiels 2" xfId="176" xr:uid="{00000000-0005-0000-0000-0000B1000000}"/>
    <cellStyle name="2x indented GHG Textfiels 2 2" xfId="1536" xr:uid="{00000000-0005-0000-0000-0000B2000000}"/>
    <cellStyle name="40 % - Akzent1" xfId="1537" xr:uid="{00000000-0005-0000-0000-0000B3000000}"/>
    <cellStyle name="40 % - Akzent2" xfId="1538" xr:uid="{00000000-0005-0000-0000-0000B4000000}"/>
    <cellStyle name="40 % - Akzent3" xfId="1539" xr:uid="{00000000-0005-0000-0000-0000B5000000}"/>
    <cellStyle name="40 % - Akzent4" xfId="1540" xr:uid="{00000000-0005-0000-0000-0000B6000000}"/>
    <cellStyle name="40 % - Akzent5" xfId="1541" xr:uid="{00000000-0005-0000-0000-0000B7000000}"/>
    <cellStyle name="40 % - Akzent6" xfId="1542" xr:uid="{00000000-0005-0000-0000-0000B8000000}"/>
    <cellStyle name="40 % - Accent1 10" xfId="177" xr:uid="{00000000-0005-0000-0000-0000B9000000}"/>
    <cellStyle name="40 % - Accent1 11" xfId="178" xr:uid="{00000000-0005-0000-0000-0000BA000000}"/>
    <cellStyle name="40 % - Accent1 12" xfId="179" xr:uid="{00000000-0005-0000-0000-0000BB000000}"/>
    <cellStyle name="40 % - Accent1 13" xfId="180" xr:uid="{00000000-0005-0000-0000-0000BC000000}"/>
    <cellStyle name="40 % - Accent1 14" xfId="181" xr:uid="{00000000-0005-0000-0000-0000BD000000}"/>
    <cellStyle name="40 % - Accent1 15" xfId="182" xr:uid="{00000000-0005-0000-0000-0000BE000000}"/>
    <cellStyle name="40 % - Accent1 16" xfId="183" xr:uid="{00000000-0005-0000-0000-0000BF000000}"/>
    <cellStyle name="40 % - Accent1 17" xfId="184" xr:uid="{00000000-0005-0000-0000-0000C0000000}"/>
    <cellStyle name="40 % - Accent1 18" xfId="185" xr:uid="{00000000-0005-0000-0000-0000C1000000}"/>
    <cellStyle name="40 % - Accent1 19" xfId="186" xr:uid="{00000000-0005-0000-0000-0000C2000000}"/>
    <cellStyle name="40 % - Accent1 2" xfId="187" xr:uid="{00000000-0005-0000-0000-0000C3000000}"/>
    <cellStyle name="40 % - Accent1 20" xfId="188" xr:uid="{00000000-0005-0000-0000-0000C4000000}"/>
    <cellStyle name="40 % - Accent1 21" xfId="189" xr:uid="{00000000-0005-0000-0000-0000C5000000}"/>
    <cellStyle name="40 % - Accent1 22" xfId="190" xr:uid="{00000000-0005-0000-0000-0000C6000000}"/>
    <cellStyle name="40 % - Accent1 23" xfId="191" xr:uid="{00000000-0005-0000-0000-0000C7000000}"/>
    <cellStyle name="40 % - Accent1 24" xfId="192" xr:uid="{00000000-0005-0000-0000-0000C8000000}"/>
    <cellStyle name="40 % - Accent1 25" xfId="193" xr:uid="{00000000-0005-0000-0000-0000C9000000}"/>
    <cellStyle name="40 % - Accent1 26" xfId="194" xr:uid="{00000000-0005-0000-0000-0000CA000000}"/>
    <cellStyle name="40 % - Accent1 3" xfId="195" xr:uid="{00000000-0005-0000-0000-0000CB000000}"/>
    <cellStyle name="40 % - Accent1 4" xfId="196" xr:uid="{00000000-0005-0000-0000-0000CC000000}"/>
    <cellStyle name="40 % - Accent1 5" xfId="197" xr:uid="{00000000-0005-0000-0000-0000CD000000}"/>
    <cellStyle name="40 % - Accent1 6" xfId="198" xr:uid="{00000000-0005-0000-0000-0000CE000000}"/>
    <cellStyle name="40 % - Accent1 7" xfId="199" xr:uid="{00000000-0005-0000-0000-0000CF000000}"/>
    <cellStyle name="40 % - Accent1 8" xfId="200" xr:uid="{00000000-0005-0000-0000-0000D0000000}"/>
    <cellStyle name="40 % - Accent1 9" xfId="201" xr:uid="{00000000-0005-0000-0000-0000D1000000}"/>
    <cellStyle name="40 % - Accent2 10" xfId="202" xr:uid="{00000000-0005-0000-0000-0000D2000000}"/>
    <cellStyle name="40 % - Accent2 11" xfId="203" xr:uid="{00000000-0005-0000-0000-0000D3000000}"/>
    <cellStyle name="40 % - Accent2 12" xfId="204" xr:uid="{00000000-0005-0000-0000-0000D4000000}"/>
    <cellStyle name="40 % - Accent2 13" xfId="205" xr:uid="{00000000-0005-0000-0000-0000D5000000}"/>
    <cellStyle name="40 % - Accent2 14" xfId="206" xr:uid="{00000000-0005-0000-0000-0000D6000000}"/>
    <cellStyle name="40 % - Accent2 15" xfId="207" xr:uid="{00000000-0005-0000-0000-0000D7000000}"/>
    <cellStyle name="40 % - Accent2 16" xfId="208" xr:uid="{00000000-0005-0000-0000-0000D8000000}"/>
    <cellStyle name="40 % - Accent2 17" xfId="209" xr:uid="{00000000-0005-0000-0000-0000D9000000}"/>
    <cellStyle name="40 % - Accent2 18" xfId="210" xr:uid="{00000000-0005-0000-0000-0000DA000000}"/>
    <cellStyle name="40 % - Accent2 19" xfId="211" xr:uid="{00000000-0005-0000-0000-0000DB000000}"/>
    <cellStyle name="40 % - Accent2 2" xfId="212" xr:uid="{00000000-0005-0000-0000-0000DC000000}"/>
    <cellStyle name="40 % - Accent2 20" xfId="213" xr:uid="{00000000-0005-0000-0000-0000DD000000}"/>
    <cellStyle name="40 % - Accent2 21" xfId="214" xr:uid="{00000000-0005-0000-0000-0000DE000000}"/>
    <cellStyle name="40 % - Accent2 22" xfId="215" xr:uid="{00000000-0005-0000-0000-0000DF000000}"/>
    <cellStyle name="40 % - Accent2 23" xfId="216" xr:uid="{00000000-0005-0000-0000-0000E0000000}"/>
    <cellStyle name="40 % - Accent2 24" xfId="217" xr:uid="{00000000-0005-0000-0000-0000E1000000}"/>
    <cellStyle name="40 % - Accent2 25" xfId="218" xr:uid="{00000000-0005-0000-0000-0000E2000000}"/>
    <cellStyle name="40 % - Accent2 26" xfId="219" xr:uid="{00000000-0005-0000-0000-0000E3000000}"/>
    <cellStyle name="40 % - Accent2 3" xfId="220" xr:uid="{00000000-0005-0000-0000-0000E4000000}"/>
    <cellStyle name="40 % - Accent2 4" xfId="221" xr:uid="{00000000-0005-0000-0000-0000E5000000}"/>
    <cellStyle name="40 % - Accent2 5" xfId="222" xr:uid="{00000000-0005-0000-0000-0000E6000000}"/>
    <cellStyle name="40 % - Accent2 6" xfId="223" xr:uid="{00000000-0005-0000-0000-0000E7000000}"/>
    <cellStyle name="40 % - Accent2 7" xfId="224" xr:uid="{00000000-0005-0000-0000-0000E8000000}"/>
    <cellStyle name="40 % - Accent2 8" xfId="225" xr:uid="{00000000-0005-0000-0000-0000E9000000}"/>
    <cellStyle name="40 % - Accent2 9" xfId="226" xr:uid="{00000000-0005-0000-0000-0000EA000000}"/>
    <cellStyle name="40 % - Accent3 10" xfId="227" xr:uid="{00000000-0005-0000-0000-0000EB000000}"/>
    <cellStyle name="40 % - Accent3 11" xfId="228" xr:uid="{00000000-0005-0000-0000-0000EC000000}"/>
    <cellStyle name="40 % - Accent3 12" xfId="229" xr:uid="{00000000-0005-0000-0000-0000ED000000}"/>
    <cellStyle name="40 % - Accent3 13" xfId="230" xr:uid="{00000000-0005-0000-0000-0000EE000000}"/>
    <cellStyle name="40 % - Accent3 14" xfId="231" xr:uid="{00000000-0005-0000-0000-0000EF000000}"/>
    <cellStyle name="40 % - Accent3 15" xfId="232" xr:uid="{00000000-0005-0000-0000-0000F0000000}"/>
    <cellStyle name="40 % - Accent3 16" xfId="233" xr:uid="{00000000-0005-0000-0000-0000F1000000}"/>
    <cellStyle name="40 % - Accent3 17" xfId="234" xr:uid="{00000000-0005-0000-0000-0000F2000000}"/>
    <cellStyle name="40 % - Accent3 18" xfId="235" xr:uid="{00000000-0005-0000-0000-0000F3000000}"/>
    <cellStyle name="40 % - Accent3 19" xfId="236" xr:uid="{00000000-0005-0000-0000-0000F4000000}"/>
    <cellStyle name="40 % - Accent3 2" xfId="237" xr:uid="{00000000-0005-0000-0000-0000F5000000}"/>
    <cellStyle name="40 % - Accent3 20" xfId="238" xr:uid="{00000000-0005-0000-0000-0000F6000000}"/>
    <cellStyle name="40 % - Accent3 21" xfId="239" xr:uid="{00000000-0005-0000-0000-0000F7000000}"/>
    <cellStyle name="40 % - Accent3 22" xfId="240" xr:uid="{00000000-0005-0000-0000-0000F8000000}"/>
    <cellStyle name="40 % - Accent3 23" xfId="241" xr:uid="{00000000-0005-0000-0000-0000F9000000}"/>
    <cellStyle name="40 % - Accent3 24" xfId="242" xr:uid="{00000000-0005-0000-0000-0000FA000000}"/>
    <cellStyle name="40 % - Accent3 25" xfId="243" xr:uid="{00000000-0005-0000-0000-0000FB000000}"/>
    <cellStyle name="40 % - Accent3 26" xfId="244" xr:uid="{00000000-0005-0000-0000-0000FC000000}"/>
    <cellStyle name="40 % - Accent3 3" xfId="245" xr:uid="{00000000-0005-0000-0000-0000FD000000}"/>
    <cellStyle name="40 % - Accent3 4" xfId="246" xr:uid="{00000000-0005-0000-0000-0000FE000000}"/>
    <cellStyle name="40 % - Accent3 5" xfId="247" xr:uid="{00000000-0005-0000-0000-0000FF000000}"/>
    <cellStyle name="40 % - Accent3 6" xfId="248" xr:uid="{00000000-0005-0000-0000-000000010000}"/>
    <cellStyle name="40 % - Accent3 7" xfId="249" xr:uid="{00000000-0005-0000-0000-000001010000}"/>
    <cellStyle name="40 % - Accent3 8" xfId="250" xr:uid="{00000000-0005-0000-0000-000002010000}"/>
    <cellStyle name="40 % - Accent3 9" xfId="251" xr:uid="{00000000-0005-0000-0000-000003010000}"/>
    <cellStyle name="40 % - Accent4 10" xfId="252" xr:uid="{00000000-0005-0000-0000-000004010000}"/>
    <cellStyle name="40 % - Accent4 11" xfId="253" xr:uid="{00000000-0005-0000-0000-000005010000}"/>
    <cellStyle name="40 % - Accent4 12" xfId="254" xr:uid="{00000000-0005-0000-0000-000006010000}"/>
    <cellStyle name="40 % - Accent4 13" xfId="255" xr:uid="{00000000-0005-0000-0000-000007010000}"/>
    <cellStyle name="40 % - Accent4 14" xfId="256" xr:uid="{00000000-0005-0000-0000-000008010000}"/>
    <cellStyle name="40 % - Accent4 15" xfId="257" xr:uid="{00000000-0005-0000-0000-000009010000}"/>
    <cellStyle name="40 % - Accent4 16" xfId="258" xr:uid="{00000000-0005-0000-0000-00000A010000}"/>
    <cellStyle name="40 % - Accent4 17" xfId="259" xr:uid="{00000000-0005-0000-0000-00000B010000}"/>
    <cellStyle name="40 % - Accent4 18" xfId="260" xr:uid="{00000000-0005-0000-0000-00000C010000}"/>
    <cellStyle name="40 % - Accent4 19" xfId="261" xr:uid="{00000000-0005-0000-0000-00000D010000}"/>
    <cellStyle name="40 % - Accent4 2" xfId="262" xr:uid="{00000000-0005-0000-0000-00000E010000}"/>
    <cellStyle name="40 % - Accent4 20" xfId="263" xr:uid="{00000000-0005-0000-0000-00000F010000}"/>
    <cellStyle name="40 % - Accent4 21" xfId="264" xr:uid="{00000000-0005-0000-0000-000010010000}"/>
    <cellStyle name="40 % - Accent4 22" xfId="265" xr:uid="{00000000-0005-0000-0000-000011010000}"/>
    <cellStyle name="40 % - Accent4 23" xfId="266" xr:uid="{00000000-0005-0000-0000-000012010000}"/>
    <cellStyle name="40 % - Accent4 24" xfId="267" xr:uid="{00000000-0005-0000-0000-000013010000}"/>
    <cellStyle name="40 % - Accent4 25" xfId="268" xr:uid="{00000000-0005-0000-0000-000014010000}"/>
    <cellStyle name="40 % - Accent4 26" xfId="269" xr:uid="{00000000-0005-0000-0000-000015010000}"/>
    <cellStyle name="40 % - Accent4 3" xfId="270" xr:uid="{00000000-0005-0000-0000-000016010000}"/>
    <cellStyle name="40 % - Accent4 4" xfId="271" xr:uid="{00000000-0005-0000-0000-000017010000}"/>
    <cellStyle name="40 % - Accent4 5" xfId="272" xr:uid="{00000000-0005-0000-0000-000018010000}"/>
    <cellStyle name="40 % - Accent4 6" xfId="273" xr:uid="{00000000-0005-0000-0000-000019010000}"/>
    <cellStyle name="40 % - Accent4 7" xfId="274" xr:uid="{00000000-0005-0000-0000-00001A010000}"/>
    <cellStyle name="40 % - Accent4 8" xfId="275" xr:uid="{00000000-0005-0000-0000-00001B010000}"/>
    <cellStyle name="40 % - Accent4 9" xfId="276" xr:uid="{00000000-0005-0000-0000-00001C010000}"/>
    <cellStyle name="40 % - Accent5 10" xfId="277" xr:uid="{00000000-0005-0000-0000-00001D010000}"/>
    <cellStyle name="40 % - Accent5 11" xfId="278" xr:uid="{00000000-0005-0000-0000-00001E010000}"/>
    <cellStyle name="40 % - Accent5 12" xfId="279" xr:uid="{00000000-0005-0000-0000-00001F010000}"/>
    <cellStyle name="40 % - Accent5 13" xfId="280" xr:uid="{00000000-0005-0000-0000-000020010000}"/>
    <cellStyle name="40 % - Accent5 14" xfId="281" xr:uid="{00000000-0005-0000-0000-000021010000}"/>
    <cellStyle name="40 % - Accent5 15" xfId="282" xr:uid="{00000000-0005-0000-0000-000022010000}"/>
    <cellStyle name="40 % - Accent5 16" xfId="283" xr:uid="{00000000-0005-0000-0000-000023010000}"/>
    <cellStyle name="40 % - Accent5 17" xfId="284" xr:uid="{00000000-0005-0000-0000-000024010000}"/>
    <cellStyle name="40 % - Accent5 18" xfId="285" xr:uid="{00000000-0005-0000-0000-000025010000}"/>
    <cellStyle name="40 % - Accent5 19" xfId="286" xr:uid="{00000000-0005-0000-0000-000026010000}"/>
    <cellStyle name="40 % - Accent5 2" xfId="287" xr:uid="{00000000-0005-0000-0000-000027010000}"/>
    <cellStyle name="40 % - Accent5 20" xfId="288" xr:uid="{00000000-0005-0000-0000-000028010000}"/>
    <cellStyle name="40 % - Accent5 21" xfId="289" xr:uid="{00000000-0005-0000-0000-000029010000}"/>
    <cellStyle name="40 % - Accent5 22" xfId="290" xr:uid="{00000000-0005-0000-0000-00002A010000}"/>
    <cellStyle name="40 % - Accent5 23" xfId="291" xr:uid="{00000000-0005-0000-0000-00002B010000}"/>
    <cellStyle name="40 % - Accent5 24" xfId="292" xr:uid="{00000000-0005-0000-0000-00002C010000}"/>
    <cellStyle name="40 % - Accent5 25" xfId="293" xr:uid="{00000000-0005-0000-0000-00002D010000}"/>
    <cellStyle name="40 % - Accent5 26" xfId="294" xr:uid="{00000000-0005-0000-0000-00002E010000}"/>
    <cellStyle name="40 % - Accent5 3" xfId="295" xr:uid="{00000000-0005-0000-0000-00002F010000}"/>
    <cellStyle name="40 % - Accent5 4" xfId="296" xr:uid="{00000000-0005-0000-0000-000030010000}"/>
    <cellStyle name="40 % - Accent5 5" xfId="297" xr:uid="{00000000-0005-0000-0000-000031010000}"/>
    <cellStyle name="40 % - Accent5 6" xfId="298" xr:uid="{00000000-0005-0000-0000-000032010000}"/>
    <cellStyle name="40 % - Accent5 7" xfId="299" xr:uid="{00000000-0005-0000-0000-000033010000}"/>
    <cellStyle name="40 % - Accent5 8" xfId="300" xr:uid="{00000000-0005-0000-0000-000034010000}"/>
    <cellStyle name="40 % - Accent5 9" xfId="301" xr:uid="{00000000-0005-0000-0000-000035010000}"/>
    <cellStyle name="40 % - Accent6 10" xfId="302" xr:uid="{00000000-0005-0000-0000-000036010000}"/>
    <cellStyle name="40 % - Accent6 11" xfId="303" xr:uid="{00000000-0005-0000-0000-000037010000}"/>
    <cellStyle name="40 % - Accent6 12" xfId="304" xr:uid="{00000000-0005-0000-0000-000038010000}"/>
    <cellStyle name="40 % - Accent6 13" xfId="305" xr:uid="{00000000-0005-0000-0000-000039010000}"/>
    <cellStyle name="40 % - Accent6 14" xfId="306" xr:uid="{00000000-0005-0000-0000-00003A010000}"/>
    <cellStyle name="40 % - Accent6 15" xfId="307" xr:uid="{00000000-0005-0000-0000-00003B010000}"/>
    <cellStyle name="40 % - Accent6 16" xfId="308" xr:uid="{00000000-0005-0000-0000-00003C010000}"/>
    <cellStyle name="40 % - Accent6 17" xfId="309" xr:uid="{00000000-0005-0000-0000-00003D010000}"/>
    <cellStyle name="40 % - Accent6 18" xfId="310" xr:uid="{00000000-0005-0000-0000-00003E010000}"/>
    <cellStyle name="40 % - Accent6 19" xfId="311" xr:uid="{00000000-0005-0000-0000-00003F010000}"/>
    <cellStyle name="40 % - Accent6 2" xfId="312" xr:uid="{00000000-0005-0000-0000-000040010000}"/>
    <cellStyle name="40 % - Accent6 20" xfId="313" xr:uid="{00000000-0005-0000-0000-000041010000}"/>
    <cellStyle name="40 % - Accent6 21" xfId="314" xr:uid="{00000000-0005-0000-0000-000042010000}"/>
    <cellStyle name="40 % - Accent6 22" xfId="315" xr:uid="{00000000-0005-0000-0000-000043010000}"/>
    <cellStyle name="40 % - Accent6 23" xfId="316" xr:uid="{00000000-0005-0000-0000-000044010000}"/>
    <cellStyle name="40 % - Accent6 24" xfId="317" xr:uid="{00000000-0005-0000-0000-000045010000}"/>
    <cellStyle name="40 % - Accent6 25" xfId="318" xr:uid="{00000000-0005-0000-0000-000046010000}"/>
    <cellStyle name="40 % - Accent6 26" xfId="319" xr:uid="{00000000-0005-0000-0000-000047010000}"/>
    <cellStyle name="40 % - Accent6 3" xfId="320" xr:uid="{00000000-0005-0000-0000-000048010000}"/>
    <cellStyle name="40 % - Accent6 4" xfId="321" xr:uid="{00000000-0005-0000-0000-000049010000}"/>
    <cellStyle name="40 % - Accent6 5" xfId="322" xr:uid="{00000000-0005-0000-0000-00004A010000}"/>
    <cellStyle name="40 % - Accent6 6" xfId="323" xr:uid="{00000000-0005-0000-0000-00004B010000}"/>
    <cellStyle name="40 % - Accent6 7" xfId="324" xr:uid="{00000000-0005-0000-0000-00004C010000}"/>
    <cellStyle name="40 % - Accent6 8" xfId="325" xr:uid="{00000000-0005-0000-0000-00004D010000}"/>
    <cellStyle name="40 % - Accent6 9" xfId="326" xr:uid="{00000000-0005-0000-0000-00004E010000}"/>
    <cellStyle name="40% - Accent1 2" xfId="327" xr:uid="{00000000-0005-0000-0000-00004F010000}"/>
    <cellStyle name="40% - Accent1 3" xfId="328" xr:uid="{00000000-0005-0000-0000-000050010000}"/>
    <cellStyle name="40% - Accent2 2" xfId="329" xr:uid="{00000000-0005-0000-0000-000051010000}"/>
    <cellStyle name="40% - Accent2 3" xfId="330" xr:uid="{00000000-0005-0000-0000-000052010000}"/>
    <cellStyle name="40% - Accent3 2" xfId="331" xr:uid="{00000000-0005-0000-0000-000053010000}"/>
    <cellStyle name="40% - Accent3 3" xfId="332" xr:uid="{00000000-0005-0000-0000-000054010000}"/>
    <cellStyle name="40% - Accent4 2" xfId="333" xr:uid="{00000000-0005-0000-0000-000055010000}"/>
    <cellStyle name="40% - Accent4 3" xfId="334" xr:uid="{00000000-0005-0000-0000-000056010000}"/>
    <cellStyle name="40% - Accent5 2" xfId="335" xr:uid="{00000000-0005-0000-0000-000057010000}"/>
    <cellStyle name="40% - Accent5 3" xfId="336" xr:uid="{00000000-0005-0000-0000-000058010000}"/>
    <cellStyle name="40% - Accent6 2" xfId="337" xr:uid="{00000000-0005-0000-0000-000059010000}"/>
    <cellStyle name="40% - Accent6 3" xfId="338" xr:uid="{00000000-0005-0000-0000-00005A010000}"/>
    <cellStyle name="40% - Akzent1" xfId="339" xr:uid="{00000000-0005-0000-0000-00005B010000}"/>
    <cellStyle name="40% - Akzent2" xfId="340" xr:uid="{00000000-0005-0000-0000-00005C010000}"/>
    <cellStyle name="40% - Akzent3" xfId="341" xr:uid="{00000000-0005-0000-0000-00005D010000}"/>
    <cellStyle name="40% - Akzent4" xfId="342" xr:uid="{00000000-0005-0000-0000-00005E010000}"/>
    <cellStyle name="40% - Akzent5" xfId="343" xr:uid="{00000000-0005-0000-0000-00005F010000}"/>
    <cellStyle name="40% - Akzent6" xfId="344" xr:uid="{00000000-0005-0000-0000-000060010000}"/>
    <cellStyle name="5x indented GHG Textfiels" xfId="345" xr:uid="{00000000-0005-0000-0000-000061010000}"/>
    <cellStyle name="5x indented GHG Textfiels 2" xfId="346" xr:uid="{00000000-0005-0000-0000-000062010000}"/>
    <cellStyle name="5x indented GHG Textfiels 2 2" xfId="1543" xr:uid="{00000000-0005-0000-0000-000063010000}"/>
    <cellStyle name="5x indented GHG Textfiels 3" xfId="347" xr:uid="{00000000-0005-0000-0000-000064010000}"/>
    <cellStyle name="5x indented GHG Textfiels 4" xfId="348" xr:uid="{00000000-0005-0000-0000-000065010000}"/>
    <cellStyle name="5x indented GHG Textfiels_A4-3" xfId="349" xr:uid="{00000000-0005-0000-0000-000066010000}"/>
    <cellStyle name="60 % - Akzent1" xfId="1544" xr:uid="{00000000-0005-0000-0000-000067010000}"/>
    <cellStyle name="60 % - Akzent2" xfId="1545" xr:uid="{00000000-0005-0000-0000-000068010000}"/>
    <cellStyle name="60 % - Akzent3" xfId="1546" xr:uid="{00000000-0005-0000-0000-000069010000}"/>
    <cellStyle name="60 % - Akzent4" xfId="1547" xr:uid="{00000000-0005-0000-0000-00006A010000}"/>
    <cellStyle name="60 % - Akzent5" xfId="1548" xr:uid="{00000000-0005-0000-0000-00006B010000}"/>
    <cellStyle name="60 % - Akzent6" xfId="1549" xr:uid="{00000000-0005-0000-0000-00006C010000}"/>
    <cellStyle name="60 % - Accent1 10" xfId="350" xr:uid="{00000000-0005-0000-0000-00006D010000}"/>
    <cellStyle name="60 % - Accent1 11" xfId="351" xr:uid="{00000000-0005-0000-0000-00006E010000}"/>
    <cellStyle name="60 % - Accent1 12" xfId="352" xr:uid="{00000000-0005-0000-0000-00006F010000}"/>
    <cellStyle name="60 % - Accent1 13" xfId="353" xr:uid="{00000000-0005-0000-0000-000070010000}"/>
    <cellStyle name="60 % - Accent1 14" xfId="354" xr:uid="{00000000-0005-0000-0000-000071010000}"/>
    <cellStyle name="60 % - Accent1 15" xfId="355" xr:uid="{00000000-0005-0000-0000-000072010000}"/>
    <cellStyle name="60 % - Accent1 16" xfId="356" xr:uid="{00000000-0005-0000-0000-000073010000}"/>
    <cellStyle name="60 % - Accent1 17" xfId="357" xr:uid="{00000000-0005-0000-0000-000074010000}"/>
    <cellStyle name="60 % - Accent1 18" xfId="358" xr:uid="{00000000-0005-0000-0000-000075010000}"/>
    <cellStyle name="60 % - Accent1 19" xfId="359" xr:uid="{00000000-0005-0000-0000-000076010000}"/>
    <cellStyle name="60 % - Accent1 2" xfId="360" xr:uid="{00000000-0005-0000-0000-000077010000}"/>
    <cellStyle name="60 % - Accent1 20" xfId="361" xr:uid="{00000000-0005-0000-0000-000078010000}"/>
    <cellStyle name="60 % - Accent1 21" xfId="362" xr:uid="{00000000-0005-0000-0000-000079010000}"/>
    <cellStyle name="60 % - Accent1 22" xfId="363" xr:uid="{00000000-0005-0000-0000-00007A010000}"/>
    <cellStyle name="60 % - Accent1 23" xfId="364" xr:uid="{00000000-0005-0000-0000-00007B010000}"/>
    <cellStyle name="60 % - Accent1 24" xfId="365" xr:uid="{00000000-0005-0000-0000-00007C010000}"/>
    <cellStyle name="60 % - Accent1 25" xfId="366" xr:uid="{00000000-0005-0000-0000-00007D010000}"/>
    <cellStyle name="60 % - Accent1 26" xfId="367" xr:uid="{00000000-0005-0000-0000-00007E010000}"/>
    <cellStyle name="60 % - Accent1 3" xfId="368" xr:uid="{00000000-0005-0000-0000-00007F010000}"/>
    <cellStyle name="60 % - Accent1 4" xfId="369" xr:uid="{00000000-0005-0000-0000-000080010000}"/>
    <cellStyle name="60 % - Accent1 5" xfId="370" xr:uid="{00000000-0005-0000-0000-000081010000}"/>
    <cellStyle name="60 % - Accent1 6" xfId="371" xr:uid="{00000000-0005-0000-0000-000082010000}"/>
    <cellStyle name="60 % - Accent1 7" xfId="372" xr:uid="{00000000-0005-0000-0000-000083010000}"/>
    <cellStyle name="60 % - Accent1 8" xfId="373" xr:uid="{00000000-0005-0000-0000-000084010000}"/>
    <cellStyle name="60 % - Accent1 9" xfId="374" xr:uid="{00000000-0005-0000-0000-000085010000}"/>
    <cellStyle name="60 % - Accent2 10" xfId="375" xr:uid="{00000000-0005-0000-0000-000086010000}"/>
    <cellStyle name="60 % - Accent2 11" xfId="376" xr:uid="{00000000-0005-0000-0000-000087010000}"/>
    <cellStyle name="60 % - Accent2 12" xfId="377" xr:uid="{00000000-0005-0000-0000-000088010000}"/>
    <cellStyle name="60 % - Accent2 13" xfId="378" xr:uid="{00000000-0005-0000-0000-000089010000}"/>
    <cellStyle name="60 % - Accent2 14" xfId="379" xr:uid="{00000000-0005-0000-0000-00008A010000}"/>
    <cellStyle name="60 % - Accent2 15" xfId="380" xr:uid="{00000000-0005-0000-0000-00008B010000}"/>
    <cellStyle name="60 % - Accent2 16" xfId="381" xr:uid="{00000000-0005-0000-0000-00008C010000}"/>
    <cellStyle name="60 % - Accent2 17" xfId="382" xr:uid="{00000000-0005-0000-0000-00008D010000}"/>
    <cellStyle name="60 % - Accent2 18" xfId="383" xr:uid="{00000000-0005-0000-0000-00008E010000}"/>
    <cellStyle name="60 % - Accent2 19" xfId="384" xr:uid="{00000000-0005-0000-0000-00008F010000}"/>
    <cellStyle name="60 % - Accent2 2" xfId="385" xr:uid="{00000000-0005-0000-0000-000090010000}"/>
    <cellStyle name="60 % - Accent2 20" xfId="386" xr:uid="{00000000-0005-0000-0000-000091010000}"/>
    <cellStyle name="60 % - Accent2 21" xfId="387" xr:uid="{00000000-0005-0000-0000-000092010000}"/>
    <cellStyle name="60 % - Accent2 22" xfId="388" xr:uid="{00000000-0005-0000-0000-000093010000}"/>
    <cellStyle name="60 % - Accent2 23" xfId="389" xr:uid="{00000000-0005-0000-0000-000094010000}"/>
    <cellStyle name="60 % - Accent2 24" xfId="390" xr:uid="{00000000-0005-0000-0000-000095010000}"/>
    <cellStyle name="60 % - Accent2 25" xfId="391" xr:uid="{00000000-0005-0000-0000-000096010000}"/>
    <cellStyle name="60 % - Accent2 26" xfId="392" xr:uid="{00000000-0005-0000-0000-000097010000}"/>
    <cellStyle name="60 % - Accent2 3" xfId="393" xr:uid="{00000000-0005-0000-0000-000098010000}"/>
    <cellStyle name="60 % - Accent2 4" xfId="394" xr:uid="{00000000-0005-0000-0000-000099010000}"/>
    <cellStyle name="60 % - Accent2 5" xfId="395" xr:uid="{00000000-0005-0000-0000-00009A010000}"/>
    <cellStyle name="60 % - Accent2 6" xfId="396" xr:uid="{00000000-0005-0000-0000-00009B010000}"/>
    <cellStyle name="60 % - Accent2 7" xfId="397" xr:uid="{00000000-0005-0000-0000-00009C010000}"/>
    <cellStyle name="60 % - Accent2 8" xfId="398" xr:uid="{00000000-0005-0000-0000-00009D010000}"/>
    <cellStyle name="60 % - Accent2 9" xfId="399" xr:uid="{00000000-0005-0000-0000-00009E010000}"/>
    <cellStyle name="60 % - Accent3 10" xfId="400" xr:uid="{00000000-0005-0000-0000-00009F010000}"/>
    <cellStyle name="60 % - Accent3 11" xfId="401" xr:uid="{00000000-0005-0000-0000-0000A0010000}"/>
    <cellStyle name="60 % - Accent3 12" xfId="402" xr:uid="{00000000-0005-0000-0000-0000A1010000}"/>
    <cellStyle name="60 % - Accent3 13" xfId="403" xr:uid="{00000000-0005-0000-0000-0000A2010000}"/>
    <cellStyle name="60 % - Accent3 14" xfId="404" xr:uid="{00000000-0005-0000-0000-0000A3010000}"/>
    <cellStyle name="60 % - Accent3 15" xfId="405" xr:uid="{00000000-0005-0000-0000-0000A4010000}"/>
    <cellStyle name="60 % - Accent3 16" xfId="406" xr:uid="{00000000-0005-0000-0000-0000A5010000}"/>
    <cellStyle name="60 % - Accent3 17" xfId="407" xr:uid="{00000000-0005-0000-0000-0000A6010000}"/>
    <cellStyle name="60 % - Accent3 18" xfId="408" xr:uid="{00000000-0005-0000-0000-0000A7010000}"/>
    <cellStyle name="60 % - Accent3 19" xfId="409" xr:uid="{00000000-0005-0000-0000-0000A8010000}"/>
    <cellStyle name="60 % - Accent3 2" xfId="410" xr:uid="{00000000-0005-0000-0000-0000A9010000}"/>
    <cellStyle name="60 % - Accent3 20" xfId="411" xr:uid="{00000000-0005-0000-0000-0000AA010000}"/>
    <cellStyle name="60 % - Accent3 21" xfId="412" xr:uid="{00000000-0005-0000-0000-0000AB010000}"/>
    <cellStyle name="60 % - Accent3 22" xfId="413" xr:uid="{00000000-0005-0000-0000-0000AC010000}"/>
    <cellStyle name="60 % - Accent3 23" xfId="414" xr:uid="{00000000-0005-0000-0000-0000AD010000}"/>
    <cellStyle name="60 % - Accent3 24" xfId="415" xr:uid="{00000000-0005-0000-0000-0000AE010000}"/>
    <cellStyle name="60 % - Accent3 25" xfId="416" xr:uid="{00000000-0005-0000-0000-0000AF010000}"/>
    <cellStyle name="60 % - Accent3 26" xfId="417" xr:uid="{00000000-0005-0000-0000-0000B0010000}"/>
    <cellStyle name="60 % - Accent3 3" xfId="418" xr:uid="{00000000-0005-0000-0000-0000B1010000}"/>
    <cellStyle name="60 % - Accent3 4" xfId="419" xr:uid="{00000000-0005-0000-0000-0000B2010000}"/>
    <cellStyle name="60 % - Accent3 5" xfId="420" xr:uid="{00000000-0005-0000-0000-0000B3010000}"/>
    <cellStyle name="60 % - Accent3 6" xfId="421" xr:uid="{00000000-0005-0000-0000-0000B4010000}"/>
    <cellStyle name="60 % - Accent3 7" xfId="422" xr:uid="{00000000-0005-0000-0000-0000B5010000}"/>
    <cellStyle name="60 % - Accent3 8" xfId="423" xr:uid="{00000000-0005-0000-0000-0000B6010000}"/>
    <cellStyle name="60 % - Accent3 9" xfId="424" xr:uid="{00000000-0005-0000-0000-0000B7010000}"/>
    <cellStyle name="60 % - Accent4 10" xfId="425" xr:uid="{00000000-0005-0000-0000-0000B8010000}"/>
    <cellStyle name="60 % - Accent4 11" xfId="426" xr:uid="{00000000-0005-0000-0000-0000B9010000}"/>
    <cellStyle name="60 % - Accent4 12" xfId="427" xr:uid="{00000000-0005-0000-0000-0000BA010000}"/>
    <cellStyle name="60 % - Accent4 13" xfId="428" xr:uid="{00000000-0005-0000-0000-0000BB010000}"/>
    <cellStyle name="60 % - Accent4 14" xfId="429" xr:uid="{00000000-0005-0000-0000-0000BC010000}"/>
    <cellStyle name="60 % - Accent4 15" xfId="430" xr:uid="{00000000-0005-0000-0000-0000BD010000}"/>
    <cellStyle name="60 % - Accent4 16" xfId="431" xr:uid="{00000000-0005-0000-0000-0000BE010000}"/>
    <cellStyle name="60 % - Accent4 17" xfId="432" xr:uid="{00000000-0005-0000-0000-0000BF010000}"/>
    <cellStyle name="60 % - Accent4 18" xfId="433" xr:uid="{00000000-0005-0000-0000-0000C0010000}"/>
    <cellStyle name="60 % - Accent4 19" xfId="434" xr:uid="{00000000-0005-0000-0000-0000C1010000}"/>
    <cellStyle name="60 % - Accent4 2" xfId="435" xr:uid="{00000000-0005-0000-0000-0000C2010000}"/>
    <cellStyle name="60 % - Accent4 20" xfId="436" xr:uid="{00000000-0005-0000-0000-0000C3010000}"/>
    <cellStyle name="60 % - Accent4 21" xfId="437" xr:uid="{00000000-0005-0000-0000-0000C4010000}"/>
    <cellStyle name="60 % - Accent4 22" xfId="438" xr:uid="{00000000-0005-0000-0000-0000C5010000}"/>
    <cellStyle name="60 % - Accent4 23" xfId="439" xr:uid="{00000000-0005-0000-0000-0000C6010000}"/>
    <cellStyle name="60 % - Accent4 24" xfId="440" xr:uid="{00000000-0005-0000-0000-0000C7010000}"/>
    <cellStyle name="60 % - Accent4 25" xfId="441" xr:uid="{00000000-0005-0000-0000-0000C8010000}"/>
    <cellStyle name="60 % - Accent4 26" xfId="442" xr:uid="{00000000-0005-0000-0000-0000C9010000}"/>
    <cellStyle name="60 % - Accent4 3" xfId="443" xr:uid="{00000000-0005-0000-0000-0000CA010000}"/>
    <cellStyle name="60 % - Accent4 4" xfId="444" xr:uid="{00000000-0005-0000-0000-0000CB010000}"/>
    <cellStyle name="60 % - Accent4 5" xfId="445" xr:uid="{00000000-0005-0000-0000-0000CC010000}"/>
    <cellStyle name="60 % - Accent4 6" xfId="446" xr:uid="{00000000-0005-0000-0000-0000CD010000}"/>
    <cellStyle name="60 % - Accent4 7" xfId="447" xr:uid="{00000000-0005-0000-0000-0000CE010000}"/>
    <cellStyle name="60 % - Accent4 8" xfId="448" xr:uid="{00000000-0005-0000-0000-0000CF010000}"/>
    <cellStyle name="60 % - Accent4 9" xfId="449" xr:uid="{00000000-0005-0000-0000-0000D0010000}"/>
    <cellStyle name="60 % - Accent5 10" xfId="450" xr:uid="{00000000-0005-0000-0000-0000D1010000}"/>
    <cellStyle name="60 % - Accent5 11" xfId="451" xr:uid="{00000000-0005-0000-0000-0000D2010000}"/>
    <cellStyle name="60 % - Accent5 12" xfId="452" xr:uid="{00000000-0005-0000-0000-0000D3010000}"/>
    <cellStyle name="60 % - Accent5 13" xfId="453" xr:uid="{00000000-0005-0000-0000-0000D4010000}"/>
    <cellStyle name="60 % - Accent5 14" xfId="454" xr:uid="{00000000-0005-0000-0000-0000D5010000}"/>
    <cellStyle name="60 % - Accent5 15" xfId="455" xr:uid="{00000000-0005-0000-0000-0000D6010000}"/>
    <cellStyle name="60 % - Accent5 16" xfId="456" xr:uid="{00000000-0005-0000-0000-0000D7010000}"/>
    <cellStyle name="60 % - Accent5 17" xfId="457" xr:uid="{00000000-0005-0000-0000-0000D8010000}"/>
    <cellStyle name="60 % - Accent5 18" xfId="458" xr:uid="{00000000-0005-0000-0000-0000D9010000}"/>
    <cellStyle name="60 % - Accent5 19" xfId="459" xr:uid="{00000000-0005-0000-0000-0000DA010000}"/>
    <cellStyle name="60 % - Accent5 2" xfId="460" xr:uid="{00000000-0005-0000-0000-0000DB010000}"/>
    <cellStyle name="60 % - Accent5 20" xfId="461" xr:uid="{00000000-0005-0000-0000-0000DC010000}"/>
    <cellStyle name="60 % - Accent5 21" xfId="462" xr:uid="{00000000-0005-0000-0000-0000DD010000}"/>
    <cellStyle name="60 % - Accent5 22" xfId="463" xr:uid="{00000000-0005-0000-0000-0000DE010000}"/>
    <cellStyle name="60 % - Accent5 23" xfId="464" xr:uid="{00000000-0005-0000-0000-0000DF010000}"/>
    <cellStyle name="60 % - Accent5 24" xfId="465" xr:uid="{00000000-0005-0000-0000-0000E0010000}"/>
    <cellStyle name="60 % - Accent5 25" xfId="466" xr:uid="{00000000-0005-0000-0000-0000E1010000}"/>
    <cellStyle name="60 % - Accent5 26" xfId="467" xr:uid="{00000000-0005-0000-0000-0000E2010000}"/>
    <cellStyle name="60 % - Accent5 3" xfId="468" xr:uid="{00000000-0005-0000-0000-0000E3010000}"/>
    <cellStyle name="60 % - Accent5 4" xfId="469" xr:uid="{00000000-0005-0000-0000-0000E4010000}"/>
    <cellStyle name="60 % - Accent5 5" xfId="470" xr:uid="{00000000-0005-0000-0000-0000E5010000}"/>
    <cellStyle name="60 % - Accent5 6" xfId="471" xr:uid="{00000000-0005-0000-0000-0000E6010000}"/>
    <cellStyle name="60 % - Accent5 7" xfId="472" xr:uid="{00000000-0005-0000-0000-0000E7010000}"/>
    <cellStyle name="60 % - Accent5 8" xfId="473" xr:uid="{00000000-0005-0000-0000-0000E8010000}"/>
    <cellStyle name="60 % - Accent5 9" xfId="474" xr:uid="{00000000-0005-0000-0000-0000E9010000}"/>
    <cellStyle name="60 % - Accent6 10" xfId="475" xr:uid="{00000000-0005-0000-0000-0000EA010000}"/>
    <cellStyle name="60 % - Accent6 11" xfId="476" xr:uid="{00000000-0005-0000-0000-0000EB010000}"/>
    <cellStyle name="60 % - Accent6 12" xfId="477" xr:uid="{00000000-0005-0000-0000-0000EC010000}"/>
    <cellStyle name="60 % - Accent6 13" xfId="478" xr:uid="{00000000-0005-0000-0000-0000ED010000}"/>
    <cellStyle name="60 % - Accent6 14" xfId="479" xr:uid="{00000000-0005-0000-0000-0000EE010000}"/>
    <cellStyle name="60 % - Accent6 15" xfId="480" xr:uid="{00000000-0005-0000-0000-0000EF010000}"/>
    <cellStyle name="60 % - Accent6 16" xfId="481" xr:uid="{00000000-0005-0000-0000-0000F0010000}"/>
    <cellStyle name="60 % - Accent6 17" xfId="482" xr:uid="{00000000-0005-0000-0000-0000F1010000}"/>
    <cellStyle name="60 % - Accent6 18" xfId="483" xr:uid="{00000000-0005-0000-0000-0000F2010000}"/>
    <cellStyle name="60 % - Accent6 19" xfId="484" xr:uid="{00000000-0005-0000-0000-0000F3010000}"/>
    <cellStyle name="60 % - Accent6 2" xfId="485" xr:uid="{00000000-0005-0000-0000-0000F4010000}"/>
    <cellStyle name="60 % - Accent6 20" xfId="486" xr:uid="{00000000-0005-0000-0000-0000F5010000}"/>
    <cellStyle name="60 % - Accent6 21" xfId="487" xr:uid="{00000000-0005-0000-0000-0000F6010000}"/>
    <cellStyle name="60 % - Accent6 22" xfId="488" xr:uid="{00000000-0005-0000-0000-0000F7010000}"/>
    <cellStyle name="60 % - Accent6 23" xfId="489" xr:uid="{00000000-0005-0000-0000-0000F8010000}"/>
    <cellStyle name="60 % - Accent6 24" xfId="490" xr:uid="{00000000-0005-0000-0000-0000F9010000}"/>
    <cellStyle name="60 % - Accent6 25" xfId="491" xr:uid="{00000000-0005-0000-0000-0000FA010000}"/>
    <cellStyle name="60 % - Accent6 26" xfId="492" xr:uid="{00000000-0005-0000-0000-0000FB010000}"/>
    <cellStyle name="60 % - Accent6 3" xfId="493" xr:uid="{00000000-0005-0000-0000-0000FC010000}"/>
    <cellStyle name="60 % - Accent6 4" xfId="494" xr:uid="{00000000-0005-0000-0000-0000FD010000}"/>
    <cellStyle name="60 % - Accent6 5" xfId="495" xr:uid="{00000000-0005-0000-0000-0000FE010000}"/>
    <cellStyle name="60 % - Accent6 6" xfId="496" xr:uid="{00000000-0005-0000-0000-0000FF010000}"/>
    <cellStyle name="60 % - Accent6 7" xfId="497" xr:uid="{00000000-0005-0000-0000-000000020000}"/>
    <cellStyle name="60 % - Accent6 8" xfId="498" xr:uid="{00000000-0005-0000-0000-000001020000}"/>
    <cellStyle name="60 % - Accent6 9" xfId="499" xr:uid="{00000000-0005-0000-0000-000002020000}"/>
    <cellStyle name="60% - Accent1 2" xfId="500" xr:uid="{00000000-0005-0000-0000-000003020000}"/>
    <cellStyle name="60% - Accent1 3" xfId="501" xr:uid="{00000000-0005-0000-0000-000004020000}"/>
    <cellStyle name="60% - Accent2 2" xfId="502" xr:uid="{00000000-0005-0000-0000-000005020000}"/>
    <cellStyle name="60% - Accent2 3" xfId="503" xr:uid="{00000000-0005-0000-0000-000006020000}"/>
    <cellStyle name="60% - Accent3 2" xfId="504" xr:uid="{00000000-0005-0000-0000-000007020000}"/>
    <cellStyle name="60% - Accent3 3" xfId="505" xr:uid="{00000000-0005-0000-0000-000008020000}"/>
    <cellStyle name="60% - Accent4 2" xfId="506" xr:uid="{00000000-0005-0000-0000-000009020000}"/>
    <cellStyle name="60% - Accent4 3" xfId="507" xr:uid="{00000000-0005-0000-0000-00000A020000}"/>
    <cellStyle name="60% - Accent5 2" xfId="508" xr:uid="{00000000-0005-0000-0000-00000B020000}"/>
    <cellStyle name="60% - Accent5 3" xfId="509" xr:uid="{00000000-0005-0000-0000-00000C020000}"/>
    <cellStyle name="60% - Accent6 2" xfId="510" xr:uid="{00000000-0005-0000-0000-00000D020000}"/>
    <cellStyle name="60% - Accent6 3" xfId="511" xr:uid="{00000000-0005-0000-0000-00000E020000}"/>
    <cellStyle name="60% - Akzent1" xfId="512" xr:uid="{00000000-0005-0000-0000-00000F020000}"/>
    <cellStyle name="60% - Akzent2" xfId="513" xr:uid="{00000000-0005-0000-0000-000010020000}"/>
    <cellStyle name="60% - Akzent3" xfId="514" xr:uid="{00000000-0005-0000-0000-000011020000}"/>
    <cellStyle name="60% - Akzent4" xfId="515" xr:uid="{00000000-0005-0000-0000-000012020000}"/>
    <cellStyle name="60% - Akzent5" xfId="516" xr:uid="{00000000-0005-0000-0000-000013020000}"/>
    <cellStyle name="60% - Akzent6" xfId="517" xr:uid="{00000000-0005-0000-0000-000014020000}"/>
    <cellStyle name="Accent1 10" xfId="518" xr:uid="{00000000-0005-0000-0000-000015020000}"/>
    <cellStyle name="Accent1 11" xfId="519" xr:uid="{00000000-0005-0000-0000-000016020000}"/>
    <cellStyle name="Accent1 12" xfId="520" xr:uid="{00000000-0005-0000-0000-000017020000}"/>
    <cellStyle name="Accent1 13" xfId="521" xr:uid="{00000000-0005-0000-0000-000018020000}"/>
    <cellStyle name="Accent1 14" xfId="522" xr:uid="{00000000-0005-0000-0000-000019020000}"/>
    <cellStyle name="Accent1 15" xfId="523" xr:uid="{00000000-0005-0000-0000-00001A020000}"/>
    <cellStyle name="Accent1 16" xfId="524" xr:uid="{00000000-0005-0000-0000-00001B020000}"/>
    <cellStyle name="Accent1 17" xfId="525" xr:uid="{00000000-0005-0000-0000-00001C020000}"/>
    <cellStyle name="Accent1 18" xfId="526" xr:uid="{00000000-0005-0000-0000-00001D020000}"/>
    <cellStyle name="Accent1 19" xfId="527" xr:uid="{00000000-0005-0000-0000-00001E020000}"/>
    <cellStyle name="Accent1 2" xfId="528" xr:uid="{00000000-0005-0000-0000-00001F020000}"/>
    <cellStyle name="Accent1 20" xfId="529" xr:uid="{00000000-0005-0000-0000-000020020000}"/>
    <cellStyle name="Accent1 21" xfId="530" xr:uid="{00000000-0005-0000-0000-000021020000}"/>
    <cellStyle name="Accent1 22" xfId="531" xr:uid="{00000000-0005-0000-0000-000022020000}"/>
    <cellStyle name="Accent1 23" xfId="532" xr:uid="{00000000-0005-0000-0000-000023020000}"/>
    <cellStyle name="Accent1 24" xfId="533" xr:uid="{00000000-0005-0000-0000-000024020000}"/>
    <cellStyle name="Accent1 25" xfId="534" xr:uid="{00000000-0005-0000-0000-000025020000}"/>
    <cellStyle name="Accent1 26" xfId="535" xr:uid="{00000000-0005-0000-0000-000026020000}"/>
    <cellStyle name="Accent1 3" xfId="536" xr:uid="{00000000-0005-0000-0000-000027020000}"/>
    <cellStyle name="Accent1 4" xfId="537" xr:uid="{00000000-0005-0000-0000-000028020000}"/>
    <cellStyle name="Accent1 5" xfId="538" xr:uid="{00000000-0005-0000-0000-000029020000}"/>
    <cellStyle name="Accent1 6" xfId="539" xr:uid="{00000000-0005-0000-0000-00002A020000}"/>
    <cellStyle name="Accent1 7" xfId="540" xr:uid="{00000000-0005-0000-0000-00002B020000}"/>
    <cellStyle name="Accent1 8" xfId="541" xr:uid="{00000000-0005-0000-0000-00002C020000}"/>
    <cellStyle name="Accent1 9" xfId="542" xr:uid="{00000000-0005-0000-0000-00002D020000}"/>
    <cellStyle name="Accent2 10" xfId="543" xr:uid="{00000000-0005-0000-0000-00002E020000}"/>
    <cellStyle name="Accent2 11" xfId="544" xr:uid="{00000000-0005-0000-0000-00002F020000}"/>
    <cellStyle name="Accent2 12" xfId="545" xr:uid="{00000000-0005-0000-0000-000030020000}"/>
    <cellStyle name="Accent2 13" xfId="546" xr:uid="{00000000-0005-0000-0000-000031020000}"/>
    <cellStyle name="Accent2 14" xfId="547" xr:uid="{00000000-0005-0000-0000-000032020000}"/>
    <cellStyle name="Accent2 15" xfId="548" xr:uid="{00000000-0005-0000-0000-000033020000}"/>
    <cellStyle name="Accent2 16" xfId="549" xr:uid="{00000000-0005-0000-0000-000034020000}"/>
    <cellStyle name="Accent2 17" xfId="550" xr:uid="{00000000-0005-0000-0000-000035020000}"/>
    <cellStyle name="Accent2 18" xfId="551" xr:uid="{00000000-0005-0000-0000-000036020000}"/>
    <cellStyle name="Accent2 19" xfId="552" xr:uid="{00000000-0005-0000-0000-000037020000}"/>
    <cellStyle name="Accent2 2" xfId="553" xr:uid="{00000000-0005-0000-0000-000038020000}"/>
    <cellStyle name="Accent2 20" xfId="554" xr:uid="{00000000-0005-0000-0000-000039020000}"/>
    <cellStyle name="Accent2 21" xfId="555" xr:uid="{00000000-0005-0000-0000-00003A020000}"/>
    <cellStyle name="Accent2 22" xfId="556" xr:uid="{00000000-0005-0000-0000-00003B020000}"/>
    <cellStyle name="Accent2 23" xfId="557" xr:uid="{00000000-0005-0000-0000-00003C020000}"/>
    <cellStyle name="Accent2 24" xfId="558" xr:uid="{00000000-0005-0000-0000-00003D020000}"/>
    <cellStyle name="Accent2 25" xfId="559" xr:uid="{00000000-0005-0000-0000-00003E020000}"/>
    <cellStyle name="Accent2 26" xfId="560" xr:uid="{00000000-0005-0000-0000-00003F020000}"/>
    <cellStyle name="Accent2 3" xfId="561" xr:uid="{00000000-0005-0000-0000-000040020000}"/>
    <cellStyle name="Accent2 4" xfId="562" xr:uid="{00000000-0005-0000-0000-000041020000}"/>
    <cellStyle name="Accent2 5" xfId="563" xr:uid="{00000000-0005-0000-0000-000042020000}"/>
    <cellStyle name="Accent2 6" xfId="564" xr:uid="{00000000-0005-0000-0000-000043020000}"/>
    <cellStyle name="Accent2 7" xfId="565" xr:uid="{00000000-0005-0000-0000-000044020000}"/>
    <cellStyle name="Accent2 8" xfId="566" xr:uid="{00000000-0005-0000-0000-000045020000}"/>
    <cellStyle name="Accent2 9" xfId="567" xr:uid="{00000000-0005-0000-0000-000046020000}"/>
    <cellStyle name="Accent3 10" xfId="568" xr:uid="{00000000-0005-0000-0000-000047020000}"/>
    <cellStyle name="Accent3 11" xfId="569" xr:uid="{00000000-0005-0000-0000-000048020000}"/>
    <cellStyle name="Accent3 12" xfId="570" xr:uid="{00000000-0005-0000-0000-000049020000}"/>
    <cellStyle name="Accent3 13" xfId="571" xr:uid="{00000000-0005-0000-0000-00004A020000}"/>
    <cellStyle name="Accent3 14" xfId="572" xr:uid="{00000000-0005-0000-0000-00004B020000}"/>
    <cellStyle name="Accent3 15" xfId="573" xr:uid="{00000000-0005-0000-0000-00004C020000}"/>
    <cellStyle name="Accent3 16" xfId="574" xr:uid="{00000000-0005-0000-0000-00004D020000}"/>
    <cellStyle name="Accent3 17" xfId="575" xr:uid="{00000000-0005-0000-0000-00004E020000}"/>
    <cellStyle name="Accent3 18" xfId="576" xr:uid="{00000000-0005-0000-0000-00004F020000}"/>
    <cellStyle name="Accent3 19" xfId="577" xr:uid="{00000000-0005-0000-0000-000050020000}"/>
    <cellStyle name="Accent3 2" xfId="578" xr:uid="{00000000-0005-0000-0000-000051020000}"/>
    <cellStyle name="Accent3 20" xfId="579" xr:uid="{00000000-0005-0000-0000-000052020000}"/>
    <cellStyle name="Accent3 21" xfId="580" xr:uid="{00000000-0005-0000-0000-000053020000}"/>
    <cellStyle name="Accent3 22" xfId="581" xr:uid="{00000000-0005-0000-0000-000054020000}"/>
    <cellStyle name="Accent3 23" xfId="582" xr:uid="{00000000-0005-0000-0000-000055020000}"/>
    <cellStyle name="Accent3 24" xfId="583" xr:uid="{00000000-0005-0000-0000-000056020000}"/>
    <cellStyle name="Accent3 25" xfId="584" xr:uid="{00000000-0005-0000-0000-000057020000}"/>
    <cellStyle name="Accent3 26" xfId="585" xr:uid="{00000000-0005-0000-0000-000058020000}"/>
    <cellStyle name="Accent3 3" xfId="586" xr:uid="{00000000-0005-0000-0000-000059020000}"/>
    <cellStyle name="Accent3 4" xfId="587" xr:uid="{00000000-0005-0000-0000-00005A020000}"/>
    <cellStyle name="Accent3 5" xfId="588" xr:uid="{00000000-0005-0000-0000-00005B020000}"/>
    <cellStyle name="Accent3 6" xfId="589" xr:uid="{00000000-0005-0000-0000-00005C020000}"/>
    <cellStyle name="Accent3 7" xfId="590" xr:uid="{00000000-0005-0000-0000-00005D020000}"/>
    <cellStyle name="Accent3 8" xfId="591" xr:uid="{00000000-0005-0000-0000-00005E020000}"/>
    <cellStyle name="Accent3 9" xfId="592" xr:uid="{00000000-0005-0000-0000-00005F020000}"/>
    <cellStyle name="Accent4 10" xfId="593" xr:uid="{00000000-0005-0000-0000-000060020000}"/>
    <cellStyle name="Accent4 11" xfId="594" xr:uid="{00000000-0005-0000-0000-000061020000}"/>
    <cellStyle name="Accent4 12" xfId="595" xr:uid="{00000000-0005-0000-0000-000062020000}"/>
    <cellStyle name="Accent4 13" xfId="596" xr:uid="{00000000-0005-0000-0000-000063020000}"/>
    <cellStyle name="Accent4 14" xfId="597" xr:uid="{00000000-0005-0000-0000-000064020000}"/>
    <cellStyle name="Accent4 15" xfId="598" xr:uid="{00000000-0005-0000-0000-000065020000}"/>
    <cellStyle name="Accent4 16" xfId="599" xr:uid="{00000000-0005-0000-0000-000066020000}"/>
    <cellStyle name="Accent4 17" xfId="600" xr:uid="{00000000-0005-0000-0000-000067020000}"/>
    <cellStyle name="Accent4 18" xfId="601" xr:uid="{00000000-0005-0000-0000-000068020000}"/>
    <cellStyle name="Accent4 19" xfId="602" xr:uid="{00000000-0005-0000-0000-000069020000}"/>
    <cellStyle name="Accent4 2" xfId="603" xr:uid="{00000000-0005-0000-0000-00006A020000}"/>
    <cellStyle name="Accent4 20" xfId="604" xr:uid="{00000000-0005-0000-0000-00006B020000}"/>
    <cellStyle name="Accent4 21" xfId="605" xr:uid="{00000000-0005-0000-0000-00006C020000}"/>
    <cellStyle name="Accent4 22" xfId="606" xr:uid="{00000000-0005-0000-0000-00006D020000}"/>
    <cellStyle name="Accent4 23" xfId="607" xr:uid="{00000000-0005-0000-0000-00006E020000}"/>
    <cellStyle name="Accent4 24" xfId="608" xr:uid="{00000000-0005-0000-0000-00006F020000}"/>
    <cellStyle name="Accent4 25" xfId="609" xr:uid="{00000000-0005-0000-0000-000070020000}"/>
    <cellStyle name="Accent4 26" xfId="610" xr:uid="{00000000-0005-0000-0000-000071020000}"/>
    <cellStyle name="Accent4 3" xfId="611" xr:uid="{00000000-0005-0000-0000-000072020000}"/>
    <cellStyle name="Accent4 4" xfId="612" xr:uid="{00000000-0005-0000-0000-000073020000}"/>
    <cellStyle name="Accent4 5" xfId="613" xr:uid="{00000000-0005-0000-0000-000074020000}"/>
    <cellStyle name="Accent4 6" xfId="614" xr:uid="{00000000-0005-0000-0000-000075020000}"/>
    <cellStyle name="Accent4 7" xfId="615" xr:uid="{00000000-0005-0000-0000-000076020000}"/>
    <cellStyle name="Accent4 8" xfId="616" xr:uid="{00000000-0005-0000-0000-000077020000}"/>
    <cellStyle name="Accent4 9" xfId="617" xr:uid="{00000000-0005-0000-0000-000078020000}"/>
    <cellStyle name="Accent5 10" xfId="618" xr:uid="{00000000-0005-0000-0000-000079020000}"/>
    <cellStyle name="Accent5 11" xfId="619" xr:uid="{00000000-0005-0000-0000-00007A020000}"/>
    <cellStyle name="Accent5 12" xfId="620" xr:uid="{00000000-0005-0000-0000-00007B020000}"/>
    <cellStyle name="Accent5 13" xfId="621" xr:uid="{00000000-0005-0000-0000-00007C020000}"/>
    <cellStyle name="Accent5 14" xfId="622" xr:uid="{00000000-0005-0000-0000-00007D020000}"/>
    <cellStyle name="Accent5 15" xfId="623" xr:uid="{00000000-0005-0000-0000-00007E020000}"/>
    <cellStyle name="Accent5 16" xfId="624" xr:uid="{00000000-0005-0000-0000-00007F020000}"/>
    <cellStyle name="Accent5 17" xfId="625" xr:uid="{00000000-0005-0000-0000-000080020000}"/>
    <cellStyle name="Accent5 18" xfId="626" xr:uid="{00000000-0005-0000-0000-000081020000}"/>
    <cellStyle name="Accent5 19" xfId="627" xr:uid="{00000000-0005-0000-0000-000082020000}"/>
    <cellStyle name="Accent5 2" xfId="628" xr:uid="{00000000-0005-0000-0000-000083020000}"/>
    <cellStyle name="Accent5 20" xfId="629" xr:uid="{00000000-0005-0000-0000-000084020000}"/>
    <cellStyle name="Accent5 21" xfId="630" xr:uid="{00000000-0005-0000-0000-000085020000}"/>
    <cellStyle name="Accent5 22" xfId="631" xr:uid="{00000000-0005-0000-0000-000086020000}"/>
    <cellStyle name="Accent5 23" xfId="632" xr:uid="{00000000-0005-0000-0000-000087020000}"/>
    <cellStyle name="Accent5 24" xfId="633" xr:uid="{00000000-0005-0000-0000-000088020000}"/>
    <cellStyle name="Accent5 25" xfId="634" xr:uid="{00000000-0005-0000-0000-000089020000}"/>
    <cellStyle name="Accent5 26" xfId="635" xr:uid="{00000000-0005-0000-0000-00008A020000}"/>
    <cellStyle name="Accent5 3" xfId="636" xr:uid="{00000000-0005-0000-0000-00008B020000}"/>
    <cellStyle name="Accent5 4" xfId="637" xr:uid="{00000000-0005-0000-0000-00008C020000}"/>
    <cellStyle name="Accent5 5" xfId="638" xr:uid="{00000000-0005-0000-0000-00008D020000}"/>
    <cellStyle name="Accent5 6" xfId="639" xr:uid="{00000000-0005-0000-0000-00008E020000}"/>
    <cellStyle name="Accent5 7" xfId="640" xr:uid="{00000000-0005-0000-0000-00008F020000}"/>
    <cellStyle name="Accent5 8" xfId="641" xr:uid="{00000000-0005-0000-0000-000090020000}"/>
    <cellStyle name="Accent5 9" xfId="642" xr:uid="{00000000-0005-0000-0000-000091020000}"/>
    <cellStyle name="Accent6 10" xfId="643" xr:uid="{00000000-0005-0000-0000-000092020000}"/>
    <cellStyle name="Accent6 11" xfId="644" xr:uid="{00000000-0005-0000-0000-000093020000}"/>
    <cellStyle name="Accent6 12" xfId="645" xr:uid="{00000000-0005-0000-0000-000094020000}"/>
    <cellStyle name="Accent6 13" xfId="646" xr:uid="{00000000-0005-0000-0000-000095020000}"/>
    <cellStyle name="Accent6 14" xfId="647" xr:uid="{00000000-0005-0000-0000-000096020000}"/>
    <cellStyle name="Accent6 15" xfId="648" xr:uid="{00000000-0005-0000-0000-000097020000}"/>
    <cellStyle name="Accent6 16" xfId="649" xr:uid="{00000000-0005-0000-0000-000098020000}"/>
    <cellStyle name="Accent6 17" xfId="650" xr:uid="{00000000-0005-0000-0000-000099020000}"/>
    <cellStyle name="Accent6 18" xfId="651" xr:uid="{00000000-0005-0000-0000-00009A020000}"/>
    <cellStyle name="Accent6 19" xfId="652" xr:uid="{00000000-0005-0000-0000-00009B020000}"/>
    <cellStyle name="Accent6 2" xfId="653" xr:uid="{00000000-0005-0000-0000-00009C020000}"/>
    <cellStyle name="Accent6 20" xfId="654" xr:uid="{00000000-0005-0000-0000-00009D020000}"/>
    <cellStyle name="Accent6 21" xfId="655" xr:uid="{00000000-0005-0000-0000-00009E020000}"/>
    <cellStyle name="Accent6 22" xfId="656" xr:uid="{00000000-0005-0000-0000-00009F020000}"/>
    <cellStyle name="Accent6 23" xfId="657" xr:uid="{00000000-0005-0000-0000-0000A0020000}"/>
    <cellStyle name="Accent6 24" xfId="658" xr:uid="{00000000-0005-0000-0000-0000A1020000}"/>
    <cellStyle name="Accent6 25" xfId="659" xr:uid="{00000000-0005-0000-0000-0000A2020000}"/>
    <cellStyle name="Accent6 26" xfId="660" xr:uid="{00000000-0005-0000-0000-0000A3020000}"/>
    <cellStyle name="Accent6 3" xfId="661" xr:uid="{00000000-0005-0000-0000-0000A4020000}"/>
    <cellStyle name="Accent6 4" xfId="662" xr:uid="{00000000-0005-0000-0000-0000A5020000}"/>
    <cellStyle name="Accent6 5" xfId="663" xr:uid="{00000000-0005-0000-0000-0000A6020000}"/>
    <cellStyle name="Accent6 6" xfId="664" xr:uid="{00000000-0005-0000-0000-0000A7020000}"/>
    <cellStyle name="Accent6 7" xfId="665" xr:uid="{00000000-0005-0000-0000-0000A8020000}"/>
    <cellStyle name="Accent6 8" xfId="666" xr:uid="{00000000-0005-0000-0000-0000A9020000}"/>
    <cellStyle name="Accent6 9" xfId="667" xr:uid="{00000000-0005-0000-0000-0000AA020000}"/>
    <cellStyle name="AggblueBoldCels" xfId="668" xr:uid="{00000000-0005-0000-0000-0000AB020000}"/>
    <cellStyle name="AggblueBoldCels 2" xfId="669" xr:uid="{00000000-0005-0000-0000-0000AC020000}"/>
    <cellStyle name="AggblueCels" xfId="670" xr:uid="{00000000-0005-0000-0000-0000AD020000}"/>
    <cellStyle name="AggblueCels 2" xfId="671" xr:uid="{00000000-0005-0000-0000-0000AE020000}"/>
    <cellStyle name="AggblueCels_1x" xfId="672" xr:uid="{00000000-0005-0000-0000-0000AF020000}"/>
    <cellStyle name="AggBoldCells" xfId="673" xr:uid="{00000000-0005-0000-0000-0000B0020000}"/>
    <cellStyle name="AggBoldCells 2" xfId="1551" xr:uid="{00000000-0005-0000-0000-0000B1020000}"/>
    <cellStyle name="AggBoldCells 3" xfId="1550" xr:uid="{00000000-0005-0000-0000-0000B2020000}"/>
    <cellStyle name="AggCels" xfId="674" xr:uid="{00000000-0005-0000-0000-0000B3020000}"/>
    <cellStyle name="AggCels 2" xfId="1553" xr:uid="{00000000-0005-0000-0000-0000B4020000}"/>
    <cellStyle name="AggCels 3" xfId="1552" xr:uid="{00000000-0005-0000-0000-0000B5020000}"/>
    <cellStyle name="AggCels_T(2)" xfId="1554" xr:uid="{00000000-0005-0000-0000-0000B6020000}"/>
    <cellStyle name="AggGreen" xfId="675" xr:uid="{00000000-0005-0000-0000-0000B7020000}"/>
    <cellStyle name="AggGreen 2" xfId="676" xr:uid="{00000000-0005-0000-0000-0000B8020000}"/>
    <cellStyle name="AggGreen_Bbdr" xfId="677" xr:uid="{00000000-0005-0000-0000-0000B9020000}"/>
    <cellStyle name="AggGreen12" xfId="678" xr:uid="{00000000-0005-0000-0000-0000BA020000}"/>
    <cellStyle name="AggGreen12 2" xfId="679" xr:uid="{00000000-0005-0000-0000-0000BB020000}"/>
    <cellStyle name="AggOrange" xfId="680" xr:uid="{00000000-0005-0000-0000-0000BC020000}"/>
    <cellStyle name="AggOrange 2" xfId="681" xr:uid="{00000000-0005-0000-0000-0000BD020000}"/>
    <cellStyle name="AggOrange_B_border" xfId="682" xr:uid="{00000000-0005-0000-0000-0000BE020000}"/>
    <cellStyle name="AggOrange9" xfId="683" xr:uid="{00000000-0005-0000-0000-0000BF020000}"/>
    <cellStyle name="AggOrange9 2" xfId="684" xr:uid="{00000000-0005-0000-0000-0000C0020000}"/>
    <cellStyle name="AggOrangeLB_2x" xfId="685" xr:uid="{00000000-0005-0000-0000-0000C1020000}"/>
    <cellStyle name="AggOrangeLBorder" xfId="686" xr:uid="{00000000-0005-0000-0000-0000C2020000}"/>
    <cellStyle name="AggOrangeLBorder 2" xfId="687" xr:uid="{00000000-0005-0000-0000-0000C3020000}"/>
    <cellStyle name="AggOrangeRBorder" xfId="688" xr:uid="{00000000-0005-0000-0000-0000C4020000}"/>
    <cellStyle name="AggOrangeRBorder 2" xfId="689" xr:uid="{00000000-0005-0000-0000-0000C5020000}"/>
    <cellStyle name="Akzent1" xfId="690" xr:uid="{00000000-0005-0000-0000-0000C6020000}"/>
    <cellStyle name="Akzent2" xfId="691" xr:uid="{00000000-0005-0000-0000-0000C7020000}"/>
    <cellStyle name="Akzent3" xfId="692" xr:uid="{00000000-0005-0000-0000-0000C8020000}"/>
    <cellStyle name="Akzent4" xfId="693" xr:uid="{00000000-0005-0000-0000-0000C9020000}"/>
    <cellStyle name="Akzent5" xfId="694" xr:uid="{00000000-0005-0000-0000-0000CA020000}"/>
    <cellStyle name="Akzent6" xfId="695" xr:uid="{00000000-0005-0000-0000-0000CB020000}"/>
    <cellStyle name="Ausgabe" xfId="696" xr:uid="{00000000-0005-0000-0000-0000CC020000}"/>
    <cellStyle name="Avertissement 10" xfId="697" xr:uid="{00000000-0005-0000-0000-0000CD020000}"/>
    <cellStyle name="Avertissement 11" xfId="698" xr:uid="{00000000-0005-0000-0000-0000CE020000}"/>
    <cellStyle name="Avertissement 12" xfId="699" xr:uid="{00000000-0005-0000-0000-0000CF020000}"/>
    <cellStyle name="Avertissement 13" xfId="700" xr:uid="{00000000-0005-0000-0000-0000D0020000}"/>
    <cellStyle name="Avertissement 14" xfId="701" xr:uid="{00000000-0005-0000-0000-0000D1020000}"/>
    <cellStyle name="Avertissement 15" xfId="702" xr:uid="{00000000-0005-0000-0000-0000D2020000}"/>
    <cellStyle name="Avertissement 16" xfId="703" xr:uid="{00000000-0005-0000-0000-0000D3020000}"/>
    <cellStyle name="Avertissement 17" xfId="704" xr:uid="{00000000-0005-0000-0000-0000D4020000}"/>
    <cellStyle name="Avertissement 18" xfId="705" xr:uid="{00000000-0005-0000-0000-0000D5020000}"/>
    <cellStyle name="Avertissement 19" xfId="706" xr:uid="{00000000-0005-0000-0000-0000D6020000}"/>
    <cellStyle name="Avertissement 2" xfId="707" xr:uid="{00000000-0005-0000-0000-0000D7020000}"/>
    <cellStyle name="Avertissement 20" xfId="708" xr:uid="{00000000-0005-0000-0000-0000D8020000}"/>
    <cellStyle name="Avertissement 21" xfId="709" xr:uid="{00000000-0005-0000-0000-0000D9020000}"/>
    <cellStyle name="Avertissement 22" xfId="710" xr:uid="{00000000-0005-0000-0000-0000DA020000}"/>
    <cellStyle name="Avertissement 23" xfId="711" xr:uid="{00000000-0005-0000-0000-0000DB020000}"/>
    <cellStyle name="Avertissement 24" xfId="712" xr:uid="{00000000-0005-0000-0000-0000DC020000}"/>
    <cellStyle name="Avertissement 25" xfId="713" xr:uid="{00000000-0005-0000-0000-0000DD020000}"/>
    <cellStyle name="Avertissement 26" xfId="714" xr:uid="{00000000-0005-0000-0000-0000DE020000}"/>
    <cellStyle name="Avertissement 3" xfId="715" xr:uid="{00000000-0005-0000-0000-0000DF020000}"/>
    <cellStyle name="Avertissement 4" xfId="716" xr:uid="{00000000-0005-0000-0000-0000E0020000}"/>
    <cellStyle name="Avertissement 5" xfId="717" xr:uid="{00000000-0005-0000-0000-0000E1020000}"/>
    <cellStyle name="Avertissement 6" xfId="718" xr:uid="{00000000-0005-0000-0000-0000E2020000}"/>
    <cellStyle name="Avertissement 7" xfId="719" xr:uid="{00000000-0005-0000-0000-0000E3020000}"/>
    <cellStyle name="Avertissement 8" xfId="720" xr:uid="{00000000-0005-0000-0000-0000E4020000}"/>
    <cellStyle name="Avertissement 9" xfId="721" xr:uid="{00000000-0005-0000-0000-0000E5020000}"/>
    <cellStyle name="Bad 2" xfId="722" xr:uid="{00000000-0005-0000-0000-0000E6020000}"/>
    <cellStyle name="Bad 3" xfId="723" xr:uid="{00000000-0005-0000-0000-0000E7020000}"/>
    <cellStyle name="Berechnung" xfId="724" xr:uid="{00000000-0005-0000-0000-0000E8020000}"/>
    <cellStyle name="Bold GHG Numbers (0.00)" xfId="725" xr:uid="{00000000-0005-0000-0000-0000E9020000}"/>
    <cellStyle name="Calcul 10" xfId="726" xr:uid="{00000000-0005-0000-0000-0000EA020000}"/>
    <cellStyle name="Calcul 11" xfId="727" xr:uid="{00000000-0005-0000-0000-0000EB020000}"/>
    <cellStyle name="Calcul 12" xfId="728" xr:uid="{00000000-0005-0000-0000-0000EC020000}"/>
    <cellStyle name="Calcul 13" xfId="729" xr:uid="{00000000-0005-0000-0000-0000ED020000}"/>
    <cellStyle name="Calcul 14" xfId="730" xr:uid="{00000000-0005-0000-0000-0000EE020000}"/>
    <cellStyle name="Calcul 15" xfId="731" xr:uid="{00000000-0005-0000-0000-0000EF020000}"/>
    <cellStyle name="Calcul 16" xfId="732" xr:uid="{00000000-0005-0000-0000-0000F0020000}"/>
    <cellStyle name="Calcul 17" xfId="733" xr:uid="{00000000-0005-0000-0000-0000F1020000}"/>
    <cellStyle name="Calcul 18" xfId="734" xr:uid="{00000000-0005-0000-0000-0000F2020000}"/>
    <cellStyle name="Calcul 19" xfId="735" xr:uid="{00000000-0005-0000-0000-0000F3020000}"/>
    <cellStyle name="Calcul 2" xfId="736" xr:uid="{00000000-0005-0000-0000-0000F4020000}"/>
    <cellStyle name="Calcul 20" xfId="737" xr:uid="{00000000-0005-0000-0000-0000F5020000}"/>
    <cellStyle name="Calcul 21" xfId="738" xr:uid="{00000000-0005-0000-0000-0000F6020000}"/>
    <cellStyle name="Calcul 22" xfId="739" xr:uid="{00000000-0005-0000-0000-0000F7020000}"/>
    <cellStyle name="Calcul 23" xfId="740" xr:uid="{00000000-0005-0000-0000-0000F8020000}"/>
    <cellStyle name="Calcul 24" xfId="741" xr:uid="{00000000-0005-0000-0000-0000F9020000}"/>
    <cellStyle name="Calcul 25" xfId="742" xr:uid="{00000000-0005-0000-0000-0000FA020000}"/>
    <cellStyle name="Calcul 26" xfId="743" xr:uid="{00000000-0005-0000-0000-0000FB020000}"/>
    <cellStyle name="Calcul 3" xfId="744" xr:uid="{00000000-0005-0000-0000-0000FC020000}"/>
    <cellStyle name="Calcul 4" xfId="745" xr:uid="{00000000-0005-0000-0000-0000FD020000}"/>
    <cellStyle name="Calcul 5" xfId="746" xr:uid="{00000000-0005-0000-0000-0000FE020000}"/>
    <cellStyle name="Calcul 6" xfId="747" xr:uid="{00000000-0005-0000-0000-0000FF020000}"/>
    <cellStyle name="Calcul 7" xfId="748" xr:uid="{00000000-0005-0000-0000-000000030000}"/>
    <cellStyle name="Calcul 8" xfId="749" xr:uid="{00000000-0005-0000-0000-000001030000}"/>
    <cellStyle name="Calcul 9" xfId="750" xr:uid="{00000000-0005-0000-0000-000002030000}"/>
    <cellStyle name="Calculation 2" xfId="751" xr:uid="{00000000-0005-0000-0000-000003030000}"/>
    <cellStyle name="Calculation 3" xfId="752" xr:uid="{00000000-0005-0000-0000-000004030000}"/>
    <cellStyle name="Cellule liée 10" xfId="753" xr:uid="{00000000-0005-0000-0000-000005030000}"/>
    <cellStyle name="Cellule liée 11" xfId="754" xr:uid="{00000000-0005-0000-0000-000006030000}"/>
    <cellStyle name="Cellule liée 12" xfId="755" xr:uid="{00000000-0005-0000-0000-000007030000}"/>
    <cellStyle name="Cellule liée 13" xfId="756" xr:uid="{00000000-0005-0000-0000-000008030000}"/>
    <cellStyle name="Cellule liée 14" xfId="757" xr:uid="{00000000-0005-0000-0000-000009030000}"/>
    <cellStyle name="Cellule liée 15" xfId="758" xr:uid="{00000000-0005-0000-0000-00000A030000}"/>
    <cellStyle name="Cellule liée 16" xfId="759" xr:uid="{00000000-0005-0000-0000-00000B030000}"/>
    <cellStyle name="Cellule liée 17" xfId="760" xr:uid="{00000000-0005-0000-0000-00000C030000}"/>
    <cellStyle name="Cellule liée 18" xfId="761" xr:uid="{00000000-0005-0000-0000-00000D030000}"/>
    <cellStyle name="Cellule liée 19" xfId="762" xr:uid="{00000000-0005-0000-0000-00000E030000}"/>
    <cellStyle name="Cellule liée 2" xfId="763" xr:uid="{00000000-0005-0000-0000-00000F030000}"/>
    <cellStyle name="Cellule liée 20" xfId="764" xr:uid="{00000000-0005-0000-0000-000010030000}"/>
    <cellStyle name="Cellule liée 21" xfId="765" xr:uid="{00000000-0005-0000-0000-000011030000}"/>
    <cellStyle name="Cellule liée 22" xfId="766" xr:uid="{00000000-0005-0000-0000-000012030000}"/>
    <cellStyle name="Cellule liée 23" xfId="767" xr:uid="{00000000-0005-0000-0000-000013030000}"/>
    <cellStyle name="Cellule liée 24" xfId="768" xr:uid="{00000000-0005-0000-0000-000014030000}"/>
    <cellStyle name="Cellule liée 25" xfId="769" xr:uid="{00000000-0005-0000-0000-000015030000}"/>
    <cellStyle name="Cellule liée 26" xfId="770" xr:uid="{00000000-0005-0000-0000-000016030000}"/>
    <cellStyle name="Cellule liée 3" xfId="771" xr:uid="{00000000-0005-0000-0000-000017030000}"/>
    <cellStyle name="Cellule liée 4" xfId="772" xr:uid="{00000000-0005-0000-0000-000018030000}"/>
    <cellStyle name="Cellule liée 5" xfId="773" xr:uid="{00000000-0005-0000-0000-000019030000}"/>
    <cellStyle name="Cellule liée 6" xfId="774" xr:uid="{00000000-0005-0000-0000-00001A030000}"/>
    <cellStyle name="Cellule liée 7" xfId="775" xr:uid="{00000000-0005-0000-0000-00001B030000}"/>
    <cellStyle name="Cellule liée 8" xfId="776" xr:uid="{00000000-0005-0000-0000-00001C030000}"/>
    <cellStyle name="Cellule liée 9" xfId="777" xr:uid="{00000000-0005-0000-0000-00001D030000}"/>
    <cellStyle name="Check Cell 2" xfId="778" xr:uid="{00000000-0005-0000-0000-00001E030000}"/>
    <cellStyle name="Check Cell 3" xfId="779" xr:uid="{00000000-0005-0000-0000-00001F030000}"/>
    <cellStyle name="Comma 2" xfId="780" xr:uid="{00000000-0005-0000-0000-000020030000}"/>
    <cellStyle name="Comma 2 2" xfId="781" xr:uid="{00000000-0005-0000-0000-000021030000}"/>
    <cellStyle name="Comma 2 2 2" xfId="1555" xr:uid="{00000000-0005-0000-0000-000022030000}"/>
    <cellStyle name="Comma 2 3" xfId="782" xr:uid="{00000000-0005-0000-0000-000023030000}"/>
    <cellStyle name="Comma 2 4" xfId="1523" xr:uid="{00000000-0005-0000-0000-000024030000}"/>
    <cellStyle name="Comma 3" xfId="4" xr:uid="{00000000-0005-0000-0000-000025030000}"/>
    <cellStyle name="Comma 3 2" xfId="783" xr:uid="{00000000-0005-0000-0000-000026030000}"/>
    <cellStyle name="Comma 3 2 2" xfId="784" xr:uid="{00000000-0005-0000-0000-000027030000}"/>
    <cellStyle name="Comma 3 2 3" xfId="1514" xr:uid="{00000000-0005-0000-0000-000028030000}"/>
    <cellStyle name="Comma 3 3" xfId="785" xr:uid="{00000000-0005-0000-0000-000029030000}"/>
    <cellStyle name="Comma 3 4" xfId="1556" xr:uid="{00000000-0005-0000-0000-00002A030000}"/>
    <cellStyle name="Comma 4" xfId="786" xr:uid="{00000000-0005-0000-0000-00002B030000}"/>
    <cellStyle name="Comma 4 2" xfId="787" xr:uid="{00000000-0005-0000-0000-00002C030000}"/>
    <cellStyle name="Comma 4 3" xfId="788" xr:uid="{00000000-0005-0000-0000-00002D030000}"/>
    <cellStyle name="Comma 4 4" xfId="789" xr:uid="{00000000-0005-0000-0000-00002E030000}"/>
    <cellStyle name="Comma 5" xfId="790" xr:uid="{00000000-0005-0000-0000-00002F030000}"/>
    <cellStyle name="Comma 5 2" xfId="791" xr:uid="{00000000-0005-0000-0000-000030030000}"/>
    <cellStyle name="Comma 6" xfId="792" xr:uid="{00000000-0005-0000-0000-000031030000}"/>
    <cellStyle name="Comma 6 2" xfId="793" xr:uid="{00000000-0005-0000-0000-000032030000}"/>
    <cellStyle name="Comma 6 3" xfId="794" xr:uid="{00000000-0005-0000-0000-000033030000}"/>
    <cellStyle name="Comma 7" xfId="795" xr:uid="{00000000-0005-0000-0000-000034030000}"/>
    <cellStyle name="Comma 8" xfId="796" xr:uid="{00000000-0005-0000-0000-000035030000}"/>
    <cellStyle name="Comma 8 2" xfId="797" xr:uid="{00000000-0005-0000-0000-000036030000}"/>
    <cellStyle name="Comma0" xfId="798" xr:uid="{00000000-0005-0000-0000-000037030000}"/>
    <cellStyle name="Comma0 2" xfId="799" xr:uid="{00000000-0005-0000-0000-000038030000}"/>
    <cellStyle name="Comma0 3" xfId="800" xr:uid="{00000000-0005-0000-0000-000039030000}"/>
    <cellStyle name="Commentaire 10" xfId="801" xr:uid="{00000000-0005-0000-0000-00003A030000}"/>
    <cellStyle name="Commentaire 11" xfId="802" xr:uid="{00000000-0005-0000-0000-00003B030000}"/>
    <cellStyle name="Commentaire 12" xfId="803" xr:uid="{00000000-0005-0000-0000-00003C030000}"/>
    <cellStyle name="Commentaire 13" xfId="804" xr:uid="{00000000-0005-0000-0000-00003D030000}"/>
    <cellStyle name="Commentaire 14" xfId="805" xr:uid="{00000000-0005-0000-0000-00003E030000}"/>
    <cellStyle name="Commentaire 15" xfId="806" xr:uid="{00000000-0005-0000-0000-00003F030000}"/>
    <cellStyle name="Commentaire 16" xfId="807" xr:uid="{00000000-0005-0000-0000-000040030000}"/>
    <cellStyle name="Commentaire 17" xfId="808" xr:uid="{00000000-0005-0000-0000-000041030000}"/>
    <cellStyle name="Commentaire 18" xfId="809" xr:uid="{00000000-0005-0000-0000-000042030000}"/>
    <cellStyle name="Commentaire 19" xfId="810" xr:uid="{00000000-0005-0000-0000-000043030000}"/>
    <cellStyle name="Commentaire 2" xfId="811" xr:uid="{00000000-0005-0000-0000-000044030000}"/>
    <cellStyle name="Commentaire 20" xfId="812" xr:uid="{00000000-0005-0000-0000-000045030000}"/>
    <cellStyle name="Commentaire 21" xfId="813" xr:uid="{00000000-0005-0000-0000-000046030000}"/>
    <cellStyle name="Commentaire 22" xfId="814" xr:uid="{00000000-0005-0000-0000-000047030000}"/>
    <cellStyle name="Commentaire 23" xfId="815" xr:uid="{00000000-0005-0000-0000-000048030000}"/>
    <cellStyle name="Commentaire 24" xfId="816" xr:uid="{00000000-0005-0000-0000-000049030000}"/>
    <cellStyle name="Commentaire 25" xfId="817" xr:uid="{00000000-0005-0000-0000-00004A030000}"/>
    <cellStyle name="Commentaire 26" xfId="818" xr:uid="{00000000-0005-0000-0000-00004B030000}"/>
    <cellStyle name="Commentaire 3" xfId="819" xr:uid="{00000000-0005-0000-0000-00004C030000}"/>
    <cellStyle name="Commentaire 4" xfId="820" xr:uid="{00000000-0005-0000-0000-00004D030000}"/>
    <cellStyle name="Commentaire 5" xfId="821" xr:uid="{00000000-0005-0000-0000-00004E030000}"/>
    <cellStyle name="Commentaire 6" xfId="822" xr:uid="{00000000-0005-0000-0000-00004F030000}"/>
    <cellStyle name="Commentaire 7" xfId="823" xr:uid="{00000000-0005-0000-0000-000050030000}"/>
    <cellStyle name="Commentaire 8" xfId="824" xr:uid="{00000000-0005-0000-0000-000051030000}"/>
    <cellStyle name="Commentaire 9" xfId="825" xr:uid="{00000000-0005-0000-0000-000052030000}"/>
    <cellStyle name="Constants" xfId="826" xr:uid="{00000000-0005-0000-0000-000053030000}"/>
    <cellStyle name="Currency0" xfId="827" xr:uid="{00000000-0005-0000-0000-000054030000}"/>
    <cellStyle name="Currency0 2" xfId="828" xr:uid="{00000000-0005-0000-0000-000055030000}"/>
    <cellStyle name="Currency0 3" xfId="829" xr:uid="{00000000-0005-0000-0000-000056030000}"/>
    <cellStyle name="CustomCellsOrange" xfId="830" xr:uid="{00000000-0005-0000-0000-000057030000}"/>
    <cellStyle name="CustomizationCells" xfId="831" xr:uid="{00000000-0005-0000-0000-000058030000}"/>
    <cellStyle name="CustomizationGreenCells" xfId="832" xr:uid="{00000000-0005-0000-0000-000059030000}"/>
    <cellStyle name="Date" xfId="833" xr:uid="{00000000-0005-0000-0000-00005A030000}"/>
    <cellStyle name="Date 2" xfId="834" xr:uid="{00000000-0005-0000-0000-00005B030000}"/>
    <cellStyle name="Date 3" xfId="835" xr:uid="{00000000-0005-0000-0000-00005C030000}"/>
    <cellStyle name="DocBox_EmptyRow" xfId="836" xr:uid="{00000000-0005-0000-0000-00005D030000}"/>
    <cellStyle name="Eingabe" xfId="837" xr:uid="{00000000-0005-0000-0000-00005E030000}"/>
    <cellStyle name="Empty_B_border" xfId="838" xr:uid="{00000000-0005-0000-0000-00005F030000}"/>
    <cellStyle name="Entrée 10" xfId="839" xr:uid="{00000000-0005-0000-0000-000060030000}"/>
    <cellStyle name="Entrée 11" xfId="840" xr:uid="{00000000-0005-0000-0000-000061030000}"/>
    <cellStyle name="Entrée 12" xfId="841" xr:uid="{00000000-0005-0000-0000-000062030000}"/>
    <cellStyle name="Entrée 13" xfId="842" xr:uid="{00000000-0005-0000-0000-000063030000}"/>
    <cellStyle name="Entrée 14" xfId="843" xr:uid="{00000000-0005-0000-0000-000064030000}"/>
    <cellStyle name="Entrée 15" xfId="844" xr:uid="{00000000-0005-0000-0000-000065030000}"/>
    <cellStyle name="Entrée 16" xfId="845" xr:uid="{00000000-0005-0000-0000-000066030000}"/>
    <cellStyle name="Entrée 17" xfId="846" xr:uid="{00000000-0005-0000-0000-000067030000}"/>
    <cellStyle name="Entrée 18" xfId="847" xr:uid="{00000000-0005-0000-0000-000068030000}"/>
    <cellStyle name="Entrée 19" xfId="848" xr:uid="{00000000-0005-0000-0000-000069030000}"/>
    <cellStyle name="Entrée 2" xfId="849" xr:uid="{00000000-0005-0000-0000-00006A030000}"/>
    <cellStyle name="Entrée 20" xfId="850" xr:uid="{00000000-0005-0000-0000-00006B030000}"/>
    <cellStyle name="Entrée 21" xfId="851" xr:uid="{00000000-0005-0000-0000-00006C030000}"/>
    <cellStyle name="Entrée 22" xfId="852" xr:uid="{00000000-0005-0000-0000-00006D030000}"/>
    <cellStyle name="Entrée 23" xfId="853" xr:uid="{00000000-0005-0000-0000-00006E030000}"/>
    <cellStyle name="Entrée 24" xfId="854" xr:uid="{00000000-0005-0000-0000-00006F030000}"/>
    <cellStyle name="Entrée 25" xfId="855" xr:uid="{00000000-0005-0000-0000-000070030000}"/>
    <cellStyle name="Entrée 26" xfId="856" xr:uid="{00000000-0005-0000-0000-000071030000}"/>
    <cellStyle name="Entrée 3" xfId="857" xr:uid="{00000000-0005-0000-0000-000072030000}"/>
    <cellStyle name="Entrée 4" xfId="858" xr:uid="{00000000-0005-0000-0000-000073030000}"/>
    <cellStyle name="Entrée 5" xfId="859" xr:uid="{00000000-0005-0000-0000-000074030000}"/>
    <cellStyle name="Entrée 6" xfId="860" xr:uid="{00000000-0005-0000-0000-000075030000}"/>
    <cellStyle name="Entrée 7" xfId="861" xr:uid="{00000000-0005-0000-0000-000076030000}"/>
    <cellStyle name="Entrée 8" xfId="862" xr:uid="{00000000-0005-0000-0000-000077030000}"/>
    <cellStyle name="Entrée 9" xfId="863" xr:uid="{00000000-0005-0000-0000-000078030000}"/>
    <cellStyle name="Ergebnis" xfId="864" xr:uid="{00000000-0005-0000-0000-000079030000}"/>
    <cellStyle name="Erklärender Text" xfId="865" xr:uid="{00000000-0005-0000-0000-00007A030000}"/>
    <cellStyle name="Explanatory Text 2" xfId="866" xr:uid="{00000000-0005-0000-0000-00007B030000}"/>
    <cellStyle name="Explanatory Text 3" xfId="867" xr:uid="{00000000-0005-0000-0000-00007C030000}"/>
    <cellStyle name="Fixed" xfId="868" xr:uid="{00000000-0005-0000-0000-00007D030000}"/>
    <cellStyle name="Fixed 2" xfId="869" xr:uid="{00000000-0005-0000-0000-00007E030000}"/>
    <cellStyle name="Good 2" xfId="870" xr:uid="{00000000-0005-0000-0000-00007F030000}"/>
    <cellStyle name="Good 3" xfId="871" xr:uid="{00000000-0005-0000-0000-000080030000}"/>
    <cellStyle name="Gut" xfId="872" xr:uid="{00000000-0005-0000-0000-000081030000}"/>
    <cellStyle name="Heading 1 2" xfId="873" xr:uid="{00000000-0005-0000-0000-000082030000}"/>
    <cellStyle name="Heading 1 2 2" xfId="874" xr:uid="{00000000-0005-0000-0000-000083030000}"/>
    <cellStyle name="Heading 1 3" xfId="875" xr:uid="{00000000-0005-0000-0000-000084030000}"/>
    <cellStyle name="Heading 1 3 2" xfId="1524" xr:uid="{00000000-0005-0000-0000-000085030000}"/>
    <cellStyle name="Heading 2 2" xfId="876" xr:uid="{00000000-0005-0000-0000-000086030000}"/>
    <cellStyle name="Heading 2 2 2" xfId="877" xr:uid="{00000000-0005-0000-0000-000087030000}"/>
    <cellStyle name="Heading 2 3" xfId="878" xr:uid="{00000000-0005-0000-0000-000088030000}"/>
    <cellStyle name="Heading 2 3 2" xfId="1525" xr:uid="{00000000-0005-0000-0000-000089030000}"/>
    <cellStyle name="Heading 3 2" xfId="879" xr:uid="{00000000-0005-0000-0000-00008A030000}"/>
    <cellStyle name="Heading 3 3" xfId="880" xr:uid="{00000000-0005-0000-0000-00008B030000}"/>
    <cellStyle name="Heading 4 2" xfId="881" xr:uid="{00000000-0005-0000-0000-00008C030000}"/>
    <cellStyle name="Heading 4 3" xfId="882" xr:uid="{00000000-0005-0000-0000-00008D030000}"/>
    <cellStyle name="Headline" xfId="883" xr:uid="{00000000-0005-0000-0000-00008E030000}"/>
    <cellStyle name="Hyperlink 2" xfId="884" xr:uid="{00000000-0005-0000-0000-00008F030000}"/>
    <cellStyle name="Input 2" xfId="885" xr:uid="{00000000-0005-0000-0000-000090030000}"/>
    <cellStyle name="Input 3" xfId="886" xr:uid="{00000000-0005-0000-0000-000091030000}"/>
    <cellStyle name="InputCells" xfId="887" xr:uid="{00000000-0005-0000-0000-000092030000}"/>
    <cellStyle name="InputCells 2" xfId="888" xr:uid="{00000000-0005-0000-0000-000093030000}"/>
    <cellStyle name="InputCells_Bborder_1" xfId="889" xr:uid="{00000000-0005-0000-0000-000094030000}"/>
    <cellStyle name="InputCells12" xfId="890" xr:uid="{00000000-0005-0000-0000-000095030000}"/>
    <cellStyle name="InputCells12 2" xfId="891" xr:uid="{00000000-0005-0000-0000-000096030000}"/>
    <cellStyle name="InputCells12_BBorder" xfId="892" xr:uid="{00000000-0005-0000-0000-000097030000}"/>
    <cellStyle name="Insatisfaisant 10" xfId="893" xr:uid="{00000000-0005-0000-0000-000098030000}"/>
    <cellStyle name="Insatisfaisant 11" xfId="894" xr:uid="{00000000-0005-0000-0000-000099030000}"/>
    <cellStyle name="Insatisfaisant 12" xfId="895" xr:uid="{00000000-0005-0000-0000-00009A030000}"/>
    <cellStyle name="Insatisfaisant 13" xfId="896" xr:uid="{00000000-0005-0000-0000-00009B030000}"/>
    <cellStyle name="Insatisfaisant 14" xfId="897" xr:uid="{00000000-0005-0000-0000-00009C030000}"/>
    <cellStyle name="Insatisfaisant 15" xfId="898" xr:uid="{00000000-0005-0000-0000-00009D030000}"/>
    <cellStyle name="Insatisfaisant 16" xfId="899" xr:uid="{00000000-0005-0000-0000-00009E030000}"/>
    <cellStyle name="Insatisfaisant 17" xfId="900" xr:uid="{00000000-0005-0000-0000-00009F030000}"/>
    <cellStyle name="Insatisfaisant 18" xfId="901" xr:uid="{00000000-0005-0000-0000-0000A0030000}"/>
    <cellStyle name="Insatisfaisant 19" xfId="902" xr:uid="{00000000-0005-0000-0000-0000A1030000}"/>
    <cellStyle name="Insatisfaisant 2" xfId="903" xr:uid="{00000000-0005-0000-0000-0000A2030000}"/>
    <cellStyle name="Insatisfaisant 20" xfId="904" xr:uid="{00000000-0005-0000-0000-0000A3030000}"/>
    <cellStyle name="Insatisfaisant 21" xfId="905" xr:uid="{00000000-0005-0000-0000-0000A4030000}"/>
    <cellStyle name="Insatisfaisant 22" xfId="906" xr:uid="{00000000-0005-0000-0000-0000A5030000}"/>
    <cellStyle name="Insatisfaisant 23" xfId="907" xr:uid="{00000000-0005-0000-0000-0000A6030000}"/>
    <cellStyle name="Insatisfaisant 24" xfId="908" xr:uid="{00000000-0005-0000-0000-0000A7030000}"/>
    <cellStyle name="Insatisfaisant 25" xfId="909" xr:uid="{00000000-0005-0000-0000-0000A8030000}"/>
    <cellStyle name="Insatisfaisant 26" xfId="910" xr:uid="{00000000-0005-0000-0000-0000A9030000}"/>
    <cellStyle name="Insatisfaisant 3" xfId="911" xr:uid="{00000000-0005-0000-0000-0000AA030000}"/>
    <cellStyle name="Insatisfaisant 4" xfId="912" xr:uid="{00000000-0005-0000-0000-0000AB030000}"/>
    <cellStyle name="Insatisfaisant 5" xfId="913" xr:uid="{00000000-0005-0000-0000-0000AC030000}"/>
    <cellStyle name="Insatisfaisant 6" xfId="914" xr:uid="{00000000-0005-0000-0000-0000AD030000}"/>
    <cellStyle name="Insatisfaisant 7" xfId="915" xr:uid="{00000000-0005-0000-0000-0000AE030000}"/>
    <cellStyle name="Insatisfaisant 8" xfId="916" xr:uid="{00000000-0005-0000-0000-0000AF030000}"/>
    <cellStyle name="Insatisfaisant 9" xfId="917" xr:uid="{00000000-0005-0000-0000-0000B0030000}"/>
    <cellStyle name="IntCells" xfId="918" xr:uid="{00000000-0005-0000-0000-0000B1030000}"/>
    <cellStyle name="KP_thin_border_dark_grey" xfId="919" xr:uid="{00000000-0005-0000-0000-0000B2030000}"/>
    <cellStyle name="Lien hypertexte 2" xfId="920" xr:uid="{00000000-0005-0000-0000-0000B3030000}"/>
    <cellStyle name="Linked Cell 2" xfId="921" xr:uid="{00000000-0005-0000-0000-0000B4030000}"/>
    <cellStyle name="Linked Cell 3" xfId="922" xr:uid="{00000000-0005-0000-0000-0000B5030000}"/>
    <cellStyle name="Milliers 2" xfId="923" xr:uid="{00000000-0005-0000-0000-0000B6030000}"/>
    <cellStyle name="Milliers 3" xfId="924" xr:uid="{00000000-0005-0000-0000-0000B7030000}"/>
    <cellStyle name="Milliers_7203042_041_EN_1990_Summary_Rounded" xfId="925" xr:uid="{00000000-0005-0000-0000-0000B8030000}"/>
    <cellStyle name="Neutral 2" xfId="926" xr:uid="{00000000-0005-0000-0000-0000B9030000}"/>
    <cellStyle name="Neutral 3" xfId="927" xr:uid="{00000000-0005-0000-0000-0000BA030000}"/>
    <cellStyle name="Neutre 10" xfId="928" xr:uid="{00000000-0005-0000-0000-0000BB030000}"/>
    <cellStyle name="Neutre 11" xfId="929" xr:uid="{00000000-0005-0000-0000-0000BC030000}"/>
    <cellStyle name="Neutre 12" xfId="930" xr:uid="{00000000-0005-0000-0000-0000BD030000}"/>
    <cellStyle name="Neutre 13" xfId="931" xr:uid="{00000000-0005-0000-0000-0000BE030000}"/>
    <cellStyle name="Neutre 14" xfId="932" xr:uid="{00000000-0005-0000-0000-0000BF030000}"/>
    <cellStyle name="Neutre 15" xfId="933" xr:uid="{00000000-0005-0000-0000-0000C0030000}"/>
    <cellStyle name="Neutre 16" xfId="934" xr:uid="{00000000-0005-0000-0000-0000C1030000}"/>
    <cellStyle name="Neutre 17" xfId="935" xr:uid="{00000000-0005-0000-0000-0000C2030000}"/>
    <cellStyle name="Neutre 18" xfId="936" xr:uid="{00000000-0005-0000-0000-0000C3030000}"/>
    <cellStyle name="Neutre 19" xfId="937" xr:uid="{00000000-0005-0000-0000-0000C4030000}"/>
    <cellStyle name="Neutre 2" xfId="938" xr:uid="{00000000-0005-0000-0000-0000C5030000}"/>
    <cellStyle name="Neutre 20" xfId="939" xr:uid="{00000000-0005-0000-0000-0000C6030000}"/>
    <cellStyle name="Neutre 21" xfId="940" xr:uid="{00000000-0005-0000-0000-0000C7030000}"/>
    <cellStyle name="Neutre 22" xfId="941" xr:uid="{00000000-0005-0000-0000-0000C8030000}"/>
    <cellStyle name="Neutre 23" xfId="942" xr:uid="{00000000-0005-0000-0000-0000C9030000}"/>
    <cellStyle name="Neutre 24" xfId="943" xr:uid="{00000000-0005-0000-0000-0000CA030000}"/>
    <cellStyle name="Neutre 25" xfId="944" xr:uid="{00000000-0005-0000-0000-0000CB030000}"/>
    <cellStyle name="Neutre 26" xfId="945" xr:uid="{00000000-0005-0000-0000-0000CC030000}"/>
    <cellStyle name="Neutre 3" xfId="946" xr:uid="{00000000-0005-0000-0000-0000CD030000}"/>
    <cellStyle name="Neutre 4" xfId="947" xr:uid="{00000000-0005-0000-0000-0000CE030000}"/>
    <cellStyle name="Neutre 5" xfId="948" xr:uid="{00000000-0005-0000-0000-0000CF030000}"/>
    <cellStyle name="Neutre 6" xfId="949" xr:uid="{00000000-0005-0000-0000-0000D0030000}"/>
    <cellStyle name="Neutre 7" xfId="950" xr:uid="{00000000-0005-0000-0000-0000D1030000}"/>
    <cellStyle name="Neutre 8" xfId="951" xr:uid="{00000000-0005-0000-0000-0000D2030000}"/>
    <cellStyle name="Neutre 9" xfId="952" xr:uid="{00000000-0005-0000-0000-0000D3030000}"/>
    <cellStyle name="Normal" xfId="0" builtinId="0"/>
    <cellStyle name="Normal 10" xfId="953" xr:uid="{00000000-0005-0000-0000-0000D5030000}"/>
    <cellStyle name="Normal 10 2" xfId="954" xr:uid="{00000000-0005-0000-0000-0000D6030000}"/>
    <cellStyle name="Normal 10 3" xfId="955" xr:uid="{00000000-0005-0000-0000-0000D7030000}"/>
    <cellStyle name="Normal 11" xfId="956" xr:uid="{00000000-0005-0000-0000-0000D8030000}"/>
    <cellStyle name="Normal 11 2" xfId="957" xr:uid="{00000000-0005-0000-0000-0000D9030000}"/>
    <cellStyle name="Normal 11 2 2" xfId="958" xr:uid="{00000000-0005-0000-0000-0000DA030000}"/>
    <cellStyle name="Normal 11 2 3" xfId="959" xr:uid="{00000000-0005-0000-0000-0000DB030000}"/>
    <cellStyle name="Normal 11 2 3 2" xfId="960" xr:uid="{00000000-0005-0000-0000-0000DC030000}"/>
    <cellStyle name="Normal 11 2 3 2 2" xfId="1563" xr:uid="{00000000-0005-0000-0000-0000DD030000}"/>
    <cellStyle name="Normal 11 2 3 3" xfId="961" xr:uid="{00000000-0005-0000-0000-0000DE030000}"/>
    <cellStyle name="Normal 11 2 3 3 2" xfId="1564" xr:uid="{00000000-0005-0000-0000-0000DF030000}"/>
    <cellStyle name="Normal 11 2 3 4" xfId="1565" xr:uid="{00000000-0005-0000-0000-0000E0030000}"/>
    <cellStyle name="Normal 11 2 4" xfId="962" xr:uid="{00000000-0005-0000-0000-0000E1030000}"/>
    <cellStyle name="Normal 11 2 4 2" xfId="1566" xr:uid="{00000000-0005-0000-0000-0000E2030000}"/>
    <cellStyle name="Normal 11 2 5" xfId="963" xr:uid="{00000000-0005-0000-0000-0000E3030000}"/>
    <cellStyle name="Normal 11 2 5 2" xfId="1567" xr:uid="{00000000-0005-0000-0000-0000E4030000}"/>
    <cellStyle name="Normal 11 2 6" xfId="1568" xr:uid="{00000000-0005-0000-0000-0000E5030000}"/>
    <cellStyle name="Normal 11 3" xfId="964" xr:uid="{00000000-0005-0000-0000-0000E6030000}"/>
    <cellStyle name="Normal 11 4" xfId="965" xr:uid="{00000000-0005-0000-0000-0000E7030000}"/>
    <cellStyle name="Normal 12" xfId="966" xr:uid="{00000000-0005-0000-0000-0000E8030000}"/>
    <cellStyle name="Normal 13" xfId="967" xr:uid="{00000000-0005-0000-0000-0000E9030000}"/>
    <cellStyle name="Normal 13 2" xfId="968" xr:uid="{00000000-0005-0000-0000-0000EA030000}"/>
    <cellStyle name="Normal 14" xfId="969" xr:uid="{00000000-0005-0000-0000-0000EB030000}"/>
    <cellStyle name="Normal 15" xfId="970" xr:uid="{00000000-0005-0000-0000-0000EC030000}"/>
    <cellStyle name="Normal 16" xfId="971" xr:uid="{00000000-0005-0000-0000-0000ED030000}"/>
    <cellStyle name="Normal 17" xfId="972" xr:uid="{00000000-0005-0000-0000-0000EE030000}"/>
    <cellStyle name="Normal 18" xfId="973" xr:uid="{00000000-0005-0000-0000-0000EF030000}"/>
    <cellStyle name="Normal 19" xfId="974" xr:uid="{00000000-0005-0000-0000-0000F0030000}"/>
    <cellStyle name="Normal 2" xfId="3" xr:uid="{00000000-0005-0000-0000-0000F1030000}"/>
    <cellStyle name="Normal 2 10" xfId="975" xr:uid="{00000000-0005-0000-0000-0000F2030000}"/>
    <cellStyle name="Normal 2 11" xfId="976" xr:uid="{00000000-0005-0000-0000-0000F3030000}"/>
    <cellStyle name="Normal 2 12" xfId="977" xr:uid="{00000000-0005-0000-0000-0000F4030000}"/>
    <cellStyle name="Normal 2 13" xfId="978" xr:uid="{00000000-0005-0000-0000-0000F5030000}"/>
    <cellStyle name="Normal 2 14" xfId="979" xr:uid="{00000000-0005-0000-0000-0000F6030000}"/>
    <cellStyle name="Normal 2 15" xfId="980" xr:uid="{00000000-0005-0000-0000-0000F7030000}"/>
    <cellStyle name="Normal 2 16" xfId="981" xr:uid="{00000000-0005-0000-0000-0000F8030000}"/>
    <cellStyle name="Normal 2 17" xfId="982" xr:uid="{00000000-0005-0000-0000-0000F9030000}"/>
    <cellStyle name="Normal 2 18" xfId="983" xr:uid="{00000000-0005-0000-0000-0000FA030000}"/>
    <cellStyle name="Normal 2 19" xfId="984" xr:uid="{00000000-0005-0000-0000-0000FB030000}"/>
    <cellStyle name="Normal 2 2" xfId="985" xr:uid="{00000000-0005-0000-0000-0000FC030000}"/>
    <cellStyle name="Normal 2 2 10" xfId="986" xr:uid="{00000000-0005-0000-0000-0000FD030000}"/>
    <cellStyle name="Normal 2 2 11" xfId="987" xr:uid="{00000000-0005-0000-0000-0000FE030000}"/>
    <cellStyle name="Normal 2 2 12" xfId="988" xr:uid="{00000000-0005-0000-0000-0000FF030000}"/>
    <cellStyle name="Normal 2 2 13" xfId="989" xr:uid="{00000000-0005-0000-0000-000000040000}"/>
    <cellStyle name="Normal 2 2 14" xfId="990" xr:uid="{00000000-0005-0000-0000-000001040000}"/>
    <cellStyle name="Normal 2 2 15" xfId="991" xr:uid="{00000000-0005-0000-0000-000002040000}"/>
    <cellStyle name="Normal 2 2 16" xfId="992" xr:uid="{00000000-0005-0000-0000-000003040000}"/>
    <cellStyle name="Normal 2 2 17" xfId="993" xr:uid="{00000000-0005-0000-0000-000004040000}"/>
    <cellStyle name="Normal 2 2 18" xfId="994" xr:uid="{00000000-0005-0000-0000-000005040000}"/>
    <cellStyle name="Normal 2 2 19" xfId="995" xr:uid="{00000000-0005-0000-0000-000006040000}"/>
    <cellStyle name="Normal 2 2 2" xfId="996" xr:uid="{00000000-0005-0000-0000-000007040000}"/>
    <cellStyle name="Normal 2 2 20" xfId="997" xr:uid="{00000000-0005-0000-0000-000008040000}"/>
    <cellStyle name="Normal 2 2 3" xfId="998" xr:uid="{00000000-0005-0000-0000-000009040000}"/>
    <cellStyle name="Normal 2 2 4" xfId="999" xr:uid="{00000000-0005-0000-0000-00000A040000}"/>
    <cellStyle name="Normal 2 2 5" xfId="1000" xr:uid="{00000000-0005-0000-0000-00000B040000}"/>
    <cellStyle name="Normal 2 2 6" xfId="1001" xr:uid="{00000000-0005-0000-0000-00000C040000}"/>
    <cellStyle name="Normal 2 2 7" xfId="1002" xr:uid="{00000000-0005-0000-0000-00000D040000}"/>
    <cellStyle name="Normal 2 2 8" xfId="1003" xr:uid="{00000000-0005-0000-0000-00000E040000}"/>
    <cellStyle name="Normal 2 2 9" xfId="1004" xr:uid="{00000000-0005-0000-0000-00000F040000}"/>
    <cellStyle name="Normal 2 20" xfId="1005" xr:uid="{00000000-0005-0000-0000-000010040000}"/>
    <cellStyle name="Normal 2 3" xfId="1006" xr:uid="{00000000-0005-0000-0000-000011040000}"/>
    <cellStyle name="Normal 2 4" xfId="1007" xr:uid="{00000000-0005-0000-0000-000012040000}"/>
    <cellStyle name="Normal 2 5" xfId="1008" xr:uid="{00000000-0005-0000-0000-000013040000}"/>
    <cellStyle name="Normal 2 6" xfId="1009" xr:uid="{00000000-0005-0000-0000-000014040000}"/>
    <cellStyle name="Normal 2 7" xfId="1010" xr:uid="{00000000-0005-0000-0000-000015040000}"/>
    <cellStyle name="Normal 2 8" xfId="1011" xr:uid="{00000000-0005-0000-0000-000016040000}"/>
    <cellStyle name="Normal 2 9" xfId="1012" xr:uid="{00000000-0005-0000-0000-000017040000}"/>
    <cellStyle name="Normal 2_A4-1" xfId="6" xr:uid="{00000000-0005-0000-0000-000018040000}"/>
    <cellStyle name="Normal 2_A8-22" xfId="2" xr:uid="{00000000-0005-0000-0000-000019040000}"/>
    <cellStyle name="Normal 20" xfId="1013" xr:uid="{00000000-0005-0000-0000-00001A040000}"/>
    <cellStyle name="Normal 21" xfId="1014" xr:uid="{00000000-0005-0000-0000-00001B040000}"/>
    <cellStyle name="Normal 21 2" xfId="1015" xr:uid="{00000000-0005-0000-0000-00001C040000}"/>
    <cellStyle name="Normal 21 2 2" xfId="1016" xr:uid="{00000000-0005-0000-0000-00001D040000}"/>
    <cellStyle name="Normal 21 2 2 2" xfId="1569" xr:uid="{00000000-0005-0000-0000-00001E040000}"/>
    <cellStyle name="Normal 21 2 3" xfId="1017" xr:uid="{00000000-0005-0000-0000-00001F040000}"/>
    <cellStyle name="Normal 21 2 3 2" xfId="1570" xr:uid="{00000000-0005-0000-0000-000020040000}"/>
    <cellStyle name="Normal 21 2 4" xfId="1018" xr:uid="{00000000-0005-0000-0000-000021040000}"/>
    <cellStyle name="Normal 21 2 4 2" xfId="1571" xr:uid="{00000000-0005-0000-0000-000022040000}"/>
    <cellStyle name="Normal 21 2 5" xfId="1572" xr:uid="{00000000-0005-0000-0000-000023040000}"/>
    <cellStyle name="Normal 21 3" xfId="1019" xr:uid="{00000000-0005-0000-0000-000024040000}"/>
    <cellStyle name="Normal 21 3 2" xfId="1573" xr:uid="{00000000-0005-0000-0000-000025040000}"/>
    <cellStyle name="Normal 21 4" xfId="1020" xr:uid="{00000000-0005-0000-0000-000026040000}"/>
    <cellStyle name="Normal 21 4 2" xfId="1574" xr:uid="{00000000-0005-0000-0000-000027040000}"/>
    <cellStyle name="Normal 21 5" xfId="1575" xr:uid="{00000000-0005-0000-0000-000028040000}"/>
    <cellStyle name="Normal 22" xfId="1513" xr:uid="{00000000-0005-0000-0000-000029040000}"/>
    <cellStyle name="Normal 23" xfId="1512" xr:uid="{00000000-0005-0000-0000-00002A040000}"/>
    <cellStyle name="Normal 24" xfId="1515" xr:uid="{00000000-0005-0000-0000-00002B040000}"/>
    <cellStyle name="Normal 3" xfId="5" xr:uid="{00000000-0005-0000-0000-00002C040000}"/>
    <cellStyle name="Normal 3 2" xfId="1021" xr:uid="{00000000-0005-0000-0000-00002D040000}"/>
    <cellStyle name="Normal 3 2 2" xfId="1022" xr:uid="{00000000-0005-0000-0000-00002E040000}"/>
    <cellStyle name="Normal 3 2 2 2" xfId="1023" xr:uid="{00000000-0005-0000-0000-00002F040000}"/>
    <cellStyle name="Normal 3 2 2 2 2" xfId="1024" xr:uid="{00000000-0005-0000-0000-000030040000}"/>
    <cellStyle name="Normal 3 2 2 2 2 2" xfId="1025" xr:uid="{00000000-0005-0000-0000-000031040000}"/>
    <cellStyle name="Normal 3 2 2 2 2 2 2" xfId="1576" xr:uid="{00000000-0005-0000-0000-000032040000}"/>
    <cellStyle name="Normal 3 2 2 2 2 3" xfId="1026" xr:uid="{00000000-0005-0000-0000-000033040000}"/>
    <cellStyle name="Normal 3 2 2 2 2 3 2" xfId="1577" xr:uid="{00000000-0005-0000-0000-000034040000}"/>
    <cellStyle name="Normal 3 2 2 2 2 4" xfId="1578" xr:uid="{00000000-0005-0000-0000-000035040000}"/>
    <cellStyle name="Normal 3 2 2 2 3" xfId="1027" xr:uid="{00000000-0005-0000-0000-000036040000}"/>
    <cellStyle name="Normal 3 2 2 2 3 2" xfId="1579" xr:uid="{00000000-0005-0000-0000-000037040000}"/>
    <cellStyle name="Normal 3 2 2 2 4" xfId="1028" xr:uid="{00000000-0005-0000-0000-000038040000}"/>
    <cellStyle name="Normal 3 2 2 2 4 2" xfId="1580" xr:uid="{00000000-0005-0000-0000-000039040000}"/>
    <cellStyle name="Normal 3 2 2 2 5" xfId="1581" xr:uid="{00000000-0005-0000-0000-00003A040000}"/>
    <cellStyle name="Normal 3 2 2 3" xfId="1029" xr:uid="{00000000-0005-0000-0000-00003B040000}"/>
    <cellStyle name="Normal 3 2 2 3 2" xfId="1030" xr:uid="{00000000-0005-0000-0000-00003C040000}"/>
    <cellStyle name="Normal 3 2 2 3 2 2" xfId="1582" xr:uid="{00000000-0005-0000-0000-00003D040000}"/>
    <cellStyle name="Normal 3 2 2 3 3" xfId="1031" xr:uid="{00000000-0005-0000-0000-00003E040000}"/>
    <cellStyle name="Normal 3 2 2 3 3 2" xfId="1583" xr:uid="{00000000-0005-0000-0000-00003F040000}"/>
    <cellStyle name="Normal 3 2 2 3 4" xfId="1584" xr:uid="{00000000-0005-0000-0000-000040040000}"/>
    <cellStyle name="Normal 3 2 2 4" xfId="1032" xr:uid="{00000000-0005-0000-0000-000041040000}"/>
    <cellStyle name="Normal 3 2 2 4 2" xfId="1585" xr:uid="{00000000-0005-0000-0000-000042040000}"/>
    <cellStyle name="Normal 3 2 2 5" xfId="1033" xr:uid="{00000000-0005-0000-0000-000043040000}"/>
    <cellStyle name="Normal 3 2 2 5 2" xfId="1586" xr:uid="{00000000-0005-0000-0000-000044040000}"/>
    <cellStyle name="Normal 3 2 2 6" xfId="1587" xr:uid="{00000000-0005-0000-0000-000045040000}"/>
    <cellStyle name="Normal 3 2 3" xfId="1034" xr:uid="{00000000-0005-0000-0000-000046040000}"/>
    <cellStyle name="Normal 3 2 3 2" xfId="1035" xr:uid="{00000000-0005-0000-0000-000047040000}"/>
    <cellStyle name="Normal 3 2 3 2 2" xfId="1036" xr:uid="{00000000-0005-0000-0000-000048040000}"/>
    <cellStyle name="Normal 3 2 3 2 2 2" xfId="1588" xr:uid="{00000000-0005-0000-0000-000049040000}"/>
    <cellStyle name="Normal 3 2 3 2 3" xfId="1037" xr:uid="{00000000-0005-0000-0000-00004A040000}"/>
    <cellStyle name="Normal 3 2 3 2 3 2" xfId="1589" xr:uid="{00000000-0005-0000-0000-00004B040000}"/>
    <cellStyle name="Normal 3 2 3 2 4" xfId="1590" xr:uid="{00000000-0005-0000-0000-00004C040000}"/>
    <cellStyle name="Normal 3 2 3 3" xfId="1038" xr:uid="{00000000-0005-0000-0000-00004D040000}"/>
    <cellStyle name="Normal 3 2 3 3 2" xfId="1591" xr:uid="{00000000-0005-0000-0000-00004E040000}"/>
    <cellStyle name="Normal 3 2 3 4" xfId="1039" xr:uid="{00000000-0005-0000-0000-00004F040000}"/>
    <cellStyle name="Normal 3 2 3 4 2" xfId="1592" xr:uid="{00000000-0005-0000-0000-000050040000}"/>
    <cellStyle name="Normal 3 2 3 5" xfId="1593" xr:uid="{00000000-0005-0000-0000-000051040000}"/>
    <cellStyle name="Normal 3 2 4" xfId="1526" xr:uid="{00000000-0005-0000-0000-000052040000}"/>
    <cellStyle name="Normal 3 3" xfId="1040" xr:uid="{00000000-0005-0000-0000-000053040000}"/>
    <cellStyle name="Normal 3 3 2" xfId="1041" xr:uid="{00000000-0005-0000-0000-000054040000}"/>
    <cellStyle name="Normal 3 3 2 2" xfId="1042" xr:uid="{00000000-0005-0000-0000-000055040000}"/>
    <cellStyle name="Normal 3 3 2 2 2" xfId="1043" xr:uid="{00000000-0005-0000-0000-000056040000}"/>
    <cellStyle name="Normal 3 3 2 2 2 2" xfId="1594" xr:uid="{00000000-0005-0000-0000-000057040000}"/>
    <cellStyle name="Normal 3 3 2 2 3" xfId="1044" xr:uid="{00000000-0005-0000-0000-000058040000}"/>
    <cellStyle name="Normal 3 3 2 2 3 2" xfId="1595" xr:uid="{00000000-0005-0000-0000-000059040000}"/>
    <cellStyle name="Normal 3 3 2 2 4" xfId="1596" xr:uid="{00000000-0005-0000-0000-00005A040000}"/>
    <cellStyle name="Normal 3 3 2 3" xfId="1045" xr:uid="{00000000-0005-0000-0000-00005B040000}"/>
    <cellStyle name="Normal 3 3 2 3 2" xfId="1597" xr:uid="{00000000-0005-0000-0000-00005C040000}"/>
    <cellStyle name="Normal 3 3 2 4" xfId="1046" xr:uid="{00000000-0005-0000-0000-00005D040000}"/>
    <cellStyle name="Normal 3 3 2 4 2" xfId="1598" xr:uid="{00000000-0005-0000-0000-00005E040000}"/>
    <cellStyle name="Normal 3 3 2 5" xfId="1599" xr:uid="{00000000-0005-0000-0000-00005F040000}"/>
    <cellStyle name="Normal 3 3 3" xfId="1047" xr:uid="{00000000-0005-0000-0000-000060040000}"/>
    <cellStyle name="Normal 3 3 3 2" xfId="1048" xr:uid="{00000000-0005-0000-0000-000061040000}"/>
    <cellStyle name="Normal 3 3 3 2 2" xfId="1600" xr:uid="{00000000-0005-0000-0000-000062040000}"/>
    <cellStyle name="Normal 3 3 3 3" xfId="1049" xr:uid="{00000000-0005-0000-0000-000063040000}"/>
    <cellStyle name="Normal 3 3 3 3 2" xfId="1601" xr:uid="{00000000-0005-0000-0000-000064040000}"/>
    <cellStyle name="Normal 3 3 3 4" xfId="1602" xr:uid="{00000000-0005-0000-0000-000065040000}"/>
    <cellStyle name="Normal 3 3 4" xfId="1050" xr:uid="{00000000-0005-0000-0000-000066040000}"/>
    <cellStyle name="Normal 3 3 4 2" xfId="1603" xr:uid="{00000000-0005-0000-0000-000067040000}"/>
    <cellStyle name="Normal 3 3 5" xfId="1051" xr:uid="{00000000-0005-0000-0000-000068040000}"/>
    <cellStyle name="Normal 3 3 5 2" xfId="1604" xr:uid="{00000000-0005-0000-0000-000069040000}"/>
    <cellStyle name="Normal 3 3 6" xfId="1557" xr:uid="{00000000-0005-0000-0000-00006A040000}"/>
    <cellStyle name="Normal 3 3 6 2" xfId="1605" xr:uid="{00000000-0005-0000-0000-00006B040000}"/>
    <cellStyle name="Normal 3 4" xfId="1052" xr:uid="{00000000-0005-0000-0000-00006C040000}"/>
    <cellStyle name="Normal 3 4 2" xfId="1053" xr:uid="{00000000-0005-0000-0000-00006D040000}"/>
    <cellStyle name="Normal 3 4 2 2" xfId="1054" xr:uid="{00000000-0005-0000-0000-00006E040000}"/>
    <cellStyle name="Normal 3 4 2 2 2" xfId="1055" xr:uid="{00000000-0005-0000-0000-00006F040000}"/>
    <cellStyle name="Normal 3 4 2 2 2 2" xfId="1606" xr:uid="{00000000-0005-0000-0000-000070040000}"/>
    <cellStyle name="Normal 3 4 2 2 3" xfId="1056" xr:uid="{00000000-0005-0000-0000-000071040000}"/>
    <cellStyle name="Normal 3 4 2 2 3 2" xfId="1607" xr:uid="{00000000-0005-0000-0000-000072040000}"/>
    <cellStyle name="Normal 3 4 2 2 4" xfId="1608" xr:uid="{00000000-0005-0000-0000-000073040000}"/>
    <cellStyle name="Normal 3 4 2 3" xfId="1057" xr:uid="{00000000-0005-0000-0000-000074040000}"/>
    <cellStyle name="Normal 3 4 2 3 2" xfId="1609" xr:uid="{00000000-0005-0000-0000-000075040000}"/>
    <cellStyle name="Normal 3 4 2 4" xfId="1058" xr:uid="{00000000-0005-0000-0000-000076040000}"/>
    <cellStyle name="Normal 3 4 2 4 2" xfId="1610" xr:uid="{00000000-0005-0000-0000-000077040000}"/>
    <cellStyle name="Normal 3 4 2 5" xfId="1611" xr:uid="{00000000-0005-0000-0000-000078040000}"/>
    <cellStyle name="Normal 3 4 3" xfId="1059" xr:uid="{00000000-0005-0000-0000-000079040000}"/>
    <cellStyle name="Normal 3 4 3 2" xfId="1060" xr:uid="{00000000-0005-0000-0000-00007A040000}"/>
    <cellStyle name="Normal 3 4 3 2 2" xfId="1612" xr:uid="{00000000-0005-0000-0000-00007B040000}"/>
    <cellStyle name="Normal 3 4 3 3" xfId="1061" xr:uid="{00000000-0005-0000-0000-00007C040000}"/>
    <cellStyle name="Normal 3 4 3 3 2" xfId="1613" xr:uid="{00000000-0005-0000-0000-00007D040000}"/>
    <cellStyle name="Normal 3 4 3 4" xfId="1614" xr:uid="{00000000-0005-0000-0000-00007E040000}"/>
    <cellStyle name="Normal 3 4 4" xfId="1062" xr:uid="{00000000-0005-0000-0000-00007F040000}"/>
    <cellStyle name="Normal 3 4 4 2" xfId="1615" xr:uid="{00000000-0005-0000-0000-000080040000}"/>
    <cellStyle name="Normal 3 4 5" xfId="1063" xr:uid="{00000000-0005-0000-0000-000081040000}"/>
    <cellStyle name="Normal 3 4 5 2" xfId="1616" xr:uid="{00000000-0005-0000-0000-000082040000}"/>
    <cellStyle name="Normal 3 4 6" xfId="1617" xr:uid="{00000000-0005-0000-0000-000083040000}"/>
    <cellStyle name="Normal 3 5" xfId="1064" xr:uid="{00000000-0005-0000-0000-000084040000}"/>
    <cellStyle name="Normal 3 6" xfId="1065" xr:uid="{00000000-0005-0000-0000-000085040000}"/>
    <cellStyle name="Normal 4" xfId="1066" xr:uid="{00000000-0005-0000-0000-000086040000}"/>
    <cellStyle name="Normal 4 2" xfId="1067" xr:uid="{00000000-0005-0000-0000-000087040000}"/>
    <cellStyle name="Normal 4 2 2" xfId="1068" xr:uid="{00000000-0005-0000-0000-000088040000}"/>
    <cellStyle name="Normal 4 2 2 2" xfId="1069" xr:uid="{00000000-0005-0000-0000-000089040000}"/>
    <cellStyle name="Normal 4 2 2 2 2" xfId="1070" xr:uid="{00000000-0005-0000-0000-00008A040000}"/>
    <cellStyle name="Normal 4 2 2 2 2 2" xfId="1618" xr:uid="{00000000-0005-0000-0000-00008B040000}"/>
    <cellStyle name="Normal 4 2 2 2 3" xfId="1071" xr:uid="{00000000-0005-0000-0000-00008C040000}"/>
    <cellStyle name="Normal 4 2 2 2 3 2" xfId="1619" xr:uid="{00000000-0005-0000-0000-00008D040000}"/>
    <cellStyle name="Normal 4 2 2 2 4" xfId="1620" xr:uid="{00000000-0005-0000-0000-00008E040000}"/>
    <cellStyle name="Normal 4 2 2 3" xfId="1072" xr:uid="{00000000-0005-0000-0000-00008F040000}"/>
    <cellStyle name="Normal 4 2 2 3 2" xfId="1621" xr:uid="{00000000-0005-0000-0000-000090040000}"/>
    <cellStyle name="Normal 4 2 2 4" xfId="1073" xr:uid="{00000000-0005-0000-0000-000091040000}"/>
    <cellStyle name="Normal 4 2 2 4 2" xfId="1622" xr:uid="{00000000-0005-0000-0000-000092040000}"/>
    <cellStyle name="Normal 4 2 2 5" xfId="1623" xr:uid="{00000000-0005-0000-0000-000093040000}"/>
    <cellStyle name="Normal 4 2 3" xfId="1520" xr:uid="{00000000-0005-0000-0000-000094040000}"/>
    <cellStyle name="Normal 4 3" xfId="1074" xr:uid="{00000000-0005-0000-0000-000095040000}"/>
    <cellStyle name="Normal 4 3 2" xfId="1562" xr:uid="{00000000-0005-0000-0000-000096040000}"/>
    <cellStyle name="Normal 4 4" xfId="1075" xr:uid="{00000000-0005-0000-0000-000097040000}"/>
    <cellStyle name="Normal 4 4 2" xfId="1076" xr:uid="{00000000-0005-0000-0000-000098040000}"/>
    <cellStyle name="Normal 4 4 2 2" xfId="1077" xr:uid="{00000000-0005-0000-0000-000099040000}"/>
    <cellStyle name="Normal 4 4 2 2 2" xfId="1624" xr:uid="{00000000-0005-0000-0000-00009A040000}"/>
    <cellStyle name="Normal 4 4 2 3" xfId="1078" xr:uid="{00000000-0005-0000-0000-00009B040000}"/>
    <cellStyle name="Normal 4 4 2 3 2" xfId="1625" xr:uid="{00000000-0005-0000-0000-00009C040000}"/>
    <cellStyle name="Normal 4 4 2 4" xfId="1626" xr:uid="{00000000-0005-0000-0000-00009D040000}"/>
    <cellStyle name="Normal 4 4 3" xfId="1079" xr:uid="{00000000-0005-0000-0000-00009E040000}"/>
    <cellStyle name="Normal 4 4 3 2" xfId="1627" xr:uid="{00000000-0005-0000-0000-00009F040000}"/>
    <cellStyle name="Normal 4 4 4" xfId="1080" xr:uid="{00000000-0005-0000-0000-0000A0040000}"/>
    <cellStyle name="Normal 4 4 4 2" xfId="1628" xr:uid="{00000000-0005-0000-0000-0000A1040000}"/>
    <cellStyle name="Normal 4 4 5" xfId="1629" xr:uid="{00000000-0005-0000-0000-0000A2040000}"/>
    <cellStyle name="Normal 5" xfId="1081" xr:uid="{00000000-0005-0000-0000-0000A3040000}"/>
    <cellStyle name="Normal 5 2" xfId="1082" xr:uid="{00000000-0005-0000-0000-0000A4040000}"/>
    <cellStyle name="Normal 5 2 2" xfId="1083" xr:uid="{00000000-0005-0000-0000-0000A5040000}"/>
    <cellStyle name="Normal 5 2 2 2" xfId="1084" xr:uid="{00000000-0005-0000-0000-0000A6040000}"/>
    <cellStyle name="Normal 5 2 2 2 2" xfId="1085" xr:uid="{00000000-0005-0000-0000-0000A7040000}"/>
    <cellStyle name="Normal 5 2 2 2 2 2" xfId="1630" xr:uid="{00000000-0005-0000-0000-0000A8040000}"/>
    <cellStyle name="Normal 5 2 2 2 3" xfId="1086" xr:uid="{00000000-0005-0000-0000-0000A9040000}"/>
    <cellStyle name="Normal 5 2 2 2 3 2" xfId="1631" xr:uid="{00000000-0005-0000-0000-0000AA040000}"/>
    <cellStyle name="Normal 5 2 2 2 4" xfId="1632" xr:uid="{00000000-0005-0000-0000-0000AB040000}"/>
    <cellStyle name="Normal 5 2 2 3" xfId="1087" xr:uid="{00000000-0005-0000-0000-0000AC040000}"/>
    <cellStyle name="Normal 5 2 2 3 2" xfId="1633" xr:uid="{00000000-0005-0000-0000-0000AD040000}"/>
    <cellStyle name="Normal 5 2 2 4" xfId="1088" xr:uid="{00000000-0005-0000-0000-0000AE040000}"/>
    <cellStyle name="Normal 5 2 2 4 2" xfId="1634" xr:uid="{00000000-0005-0000-0000-0000AF040000}"/>
    <cellStyle name="Normal 5 2 2 5" xfId="1635" xr:uid="{00000000-0005-0000-0000-0000B0040000}"/>
    <cellStyle name="Normal 5 3" xfId="1089" xr:uid="{00000000-0005-0000-0000-0000B1040000}"/>
    <cellStyle name="Normal 5 4" xfId="1090" xr:uid="{00000000-0005-0000-0000-0000B2040000}"/>
    <cellStyle name="Normal 5 4 2" xfId="1091" xr:uid="{00000000-0005-0000-0000-0000B3040000}"/>
    <cellStyle name="Normal 5 4 2 2" xfId="1092" xr:uid="{00000000-0005-0000-0000-0000B4040000}"/>
    <cellStyle name="Normal 5 4 2 2 2" xfId="1636" xr:uid="{00000000-0005-0000-0000-0000B5040000}"/>
    <cellStyle name="Normal 5 4 2 3" xfId="1093" xr:uid="{00000000-0005-0000-0000-0000B6040000}"/>
    <cellStyle name="Normal 5 4 2 3 2" xfId="1637" xr:uid="{00000000-0005-0000-0000-0000B7040000}"/>
    <cellStyle name="Normal 5 4 2 4" xfId="1638" xr:uid="{00000000-0005-0000-0000-0000B8040000}"/>
    <cellStyle name="Normal 5 4 3" xfId="1094" xr:uid="{00000000-0005-0000-0000-0000B9040000}"/>
    <cellStyle name="Normal 5 4 3 2" xfId="1639" xr:uid="{00000000-0005-0000-0000-0000BA040000}"/>
    <cellStyle name="Normal 5 4 4" xfId="1095" xr:uid="{00000000-0005-0000-0000-0000BB040000}"/>
    <cellStyle name="Normal 5 4 4 2" xfId="1640" xr:uid="{00000000-0005-0000-0000-0000BC040000}"/>
    <cellStyle name="Normal 5 4 5" xfId="1641" xr:uid="{00000000-0005-0000-0000-0000BD040000}"/>
    <cellStyle name="Normal 5 5" xfId="1519" xr:uid="{00000000-0005-0000-0000-0000BE040000}"/>
    <cellStyle name="Normal 6" xfId="1096" xr:uid="{00000000-0005-0000-0000-0000BF040000}"/>
    <cellStyle name="Normal 6 2" xfId="1097" xr:uid="{00000000-0005-0000-0000-0000C0040000}"/>
    <cellStyle name="Normal 6 2 2" xfId="1098" xr:uid="{00000000-0005-0000-0000-0000C1040000}"/>
    <cellStyle name="Normal 6 2 3" xfId="1099" xr:uid="{00000000-0005-0000-0000-0000C2040000}"/>
    <cellStyle name="Normal 6 2 3 2" xfId="1100" xr:uid="{00000000-0005-0000-0000-0000C3040000}"/>
    <cellStyle name="Normal 6 2 3 2 2" xfId="1642" xr:uid="{00000000-0005-0000-0000-0000C4040000}"/>
    <cellStyle name="Normal 6 2 3 3" xfId="1101" xr:uid="{00000000-0005-0000-0000-0000C5040000}"/>
    <cellStyle name="Normal 6 2 3 3 2" xfId="1643" xr:uid="{00000000-0005-0000-0000-0000C6040000}"/>
    <cellStyle name="Normal 6 2 3 4" xfId="1644" xr:uid="{00000000-0005-0000-0000-0000C7040000}"/>
    <cellStyle name="Normal 6 2 4" xfId="1102" xr:uid="{00000000-0005-0000-0000-0000C8040000}"/>
    <cellStyle name="Normal 6 2 4 2" xfId="1645" xr:uid="{00000000-0005-0000-0000-0000C9040000}"/>
    <cellStyle name="Normal 6 2 5" xfId="1103" xr:uid="{00000000-0005-0000-0000-0000CA040000}"/>
    <cellStyle name="Normal 6 2 5 2" xfId="1646" xr:uid="{00000000-0005-0000-0000-0000CB040000}"/>
    <cellStyle name="Normal 6 2 6" xfId="1647" xr:uid="{00000000-0005-0000-0000-0000CC040000}"/>
    <cellStyle name="Normal 6 3" xfId="1104" xr:uid="{00000000-0005-0000-0000-0000CD040000}"/>
    <cellStyle name="Normal 6 4" xfId="1105" xr:uid="{00000000-0005-0000-0000-0000CE040000}"/>
    <cellStyle name="Normal 6 4 2" xfId="1106" xr:uid="{00000000-0005-0000-0000-0000CF040000}"/>
    <cellStyle name="Normal 6 4 2 2" xfId="1107" xr:uid="{00000000-0005-0000-0000-0000D0040000}"/>
    <cellStyle name="Normal 6 4 2 2 2" xfId="1648" xr:uid="{00000000-0005-0000-0000-0000D1040000}"/>
    <cellStyle name="Normal 6 4 2 3" xfId="1108" xr:uid="{00000000-0005-0000-0000-0000D2040000}"/>
    <cellStyle name="Normal 6 4 2 3 2" xfId="1649" xr:uid="{00000000-0005-0000-0000-0000D3040000}"/>
    <cellStyle name="Normal 6 4 2 4" xfId="1650" xr:uid="{00000000-0005-0000-0000-0000D4040000}"/>
    <cellStyle name="Normal 6 4 3" xfId="1109" xr:uid="{00000000-0005-0000-0000-0000D5040000}"/>
    <cellStyle name="Normal 6 4 3 2" xfId="1651" xr:uid="{00000000-0005-0000-0000-0000D6040000}"/>
    <cellStyle name="Normal 6 4 4" xfId="1110" xr:uid="{00000000-0005-0000-0000-0000D7040000}"/>
    <cellStyle name="Normal 6 4 4 2" xfId="1652" xr:uid="{00000000-0005-0000-0000-0000D8040000}"/>
    <cellStyle name="Normal 6 4 5" xfId="1653" xr:uid="{00000000-0005-0000-0000-0000D9040000}"/>
    <cellStyle name="Normal 7" xfId="1111" xr:uid="{00000000-0005-0000-0000-0000DA040000}"/>
    <cellStyle name="Normal 7 2" xfId="1112" xr:uid="{00000000-0005-0000-0000-0000DB040000}"/>
    <cellStyle name="Normal 7 2 2" xfId="1113" xr:uid="{00000000-0005-0000-0000-0000DC040000}"/>
    <cellStyle name="Normal 7 2 2 2" xfId="1114" xr:uid="{00000000-0005-0000-0000-0000DD040000}"/>
    <cellStyle name="Normal 7 2 2 2 2" xfId="1654" xr:uid="{00000000-0005-0000-0000-0000DE040000}"/>
    <cellStyle name="Normal 7 2 2 3" xfId="1115" xr:uid="{00000000-0005-0000-0000-0000DF040000}"/>
    <cellStyle name="Normal 7 2 2 3 2" xfId="1655" xr:uid="{00000000-0005-0000-0000-0000E0040000}"/>
    <cellStyle name="Normal 7 2 2 4" xfId="1656" xr:uid="{00000000-0005-0000-0000-0000E1040000}"/>
    <cellStyle name="Normal 7 2 3" xfId="1116" xr:uid="{00000000-0005-0000-0000-0000E2040000}"/>
    <cellStyle name="Normal 7 2 3 2" xfId="1657" xr:uid="{00000000-0005-0000-0000-0000E3040000}"/>
    <cellStyle name="Normal 7 2 4" xfId="1117" xr:uid="{00000000-0005-0000-0000-0000E4040000}"/>
    <cellStyle name="Normal 7 2 4 2" xfId="1658" xr:uid="{00000000-0005-0000-0000-0000E5040000}"/>
    <cellStyle name="Normal 7 2 5" xfId="1659" xr:uid="{00000000-0005-0000-0000-0000E6040000}"/>
    <cellStyle name="Normal 7 3" xfId="1118" xr:uid="{00000000-0005-0000-0000-0000E7040000}"/>
    <cellStyle name="Normal 7 3 2" xfId="1119" xr:uid="{00000000-0005-0000-0000-0000E8040000}"/>
    <cellStyle name="Normal 7 3 2 2" xfId="1120" xr:uid="{00000000-0005-0000-0000-0000E9040000}"/>
    <cellStyle name="Normal 7 3 2 2 2" xfId="1660" xr:uid="{00000000-0005-0000-0000-0000EA040000}"/>
    <cellStyle name="Normal 7 3 2 3" xfId="1121" xr:uid="{00000000-0005-0000-0000-0000EB040000}"/>
    <cellStyle name="Normal 7 3 2 3 2" xfId="1661" xr:uid="{00000000-0005-0000-0000-0000EC040000}"/>
    <cellStyle name="Normal 7 3 2 4" xfId="1662" xr:uid="{00000000-0005-0000-0000-0000ED040000}"/>
    <cellStyle name="Normal 7 3 3" xfId="1122" xr:uid="{00000000-0005-0000-0000-0000EE040000}"/>
    <cellStyle name="Normal 7 3 3 2" xfId="1663" xr:uid="{00000000-0005-0000-0000-0000EF040000}"/>
    <cellStyle name="Normal 7 3 4" xfId="1123" xr:uid="{00000000-0005-0000-0000-0000F0040000}"/>
    <cellStyle name="Normal 7 3 4 2" xfId="1664" xr:uid="{00000000-0005-0000-0000-0000F1040000}"/>
    <cellStyle name="Normal 7 3 5" xfId="1665" xr:uid="{00000000-0005-0000-0000-0000F2040000}"/>
    <cellStyle name="Normal 8" xfId="1124" xr:uid="{00000000-0005-0000-0000-0000F3040000}"/>
    <cellStyle name="Normal 8 2" xfId="1125" xr:uid="{00000000-0005-0000-0000-0000F4040000}"/>
    <cellStyle name="Normal 8 2 2" xfId="1126" xr:uid="{00000000-0005-0000-0000-0000F5040000}"/>
    <cellStyle name="Normal 8 2 2 2" xfId="1127" xr:uid="{00000000-0005-0000-0000-0000F6040000}"/>
    <cellStyle name="Normal 8 2 2 2 2" xfId="1666" xr:uid="{00000000-0005-0000-0000-0000F7040000}"/>
    <cellStyle name="Normal 8 2 2 3" xfId="1128" xr:uid="{00000000-0005-0000-0000-0000F8040000}"/>
    <cellStyle name="Normal 8 2 2 3 2" xfId="1667" xr:uid="{00000000-0005-0000-0000-0000F9040000}"/>
    <cellStyle name="Normal 8 2 2 4" xfId="1668" xr:uid="{00000000-0005-0000-0000-0000FA040000}"/>
    <cellStyle name="Normal 8 2 3" xfId="1129" xr:uid="{00000000-0005-0000-0000-0000FB040000}"/>
    <cellStyle name="Normal 8 2 3 2" xfId="1669" xr:uid="{00000000-0005-0000-0000-0000FC040000}"/>
    <cellStyle name="Normal 8 2 4" xfId="1130" xr:uid="{00000000-0005-0000-0000-0000FD040000}"/>
    <cellStyle name="Normal 8 2 4 2" xfId="1670" xr:uid="{00000000-0005-0000-0000-0000FE040000}"/>
    <cellStyle name="Normal 8 2 5" xfId="1671" xr:uid="{00000000-0005-0000-0000-0000FF040000}"/>
    <cellStyle name="Normal 8 3" xfId="1131" xr:uid="{00000000-0005-0000-0000-000000050000}"/>
    <cellStyle name="Normal 9" xfId="1132" xr:uid="{00000000-0005-0000-0000-000001050000}"/>
    <cellStyle name="Normal 9 2" xfId="1133" xr:uid="{00000000-0005-0000-0000-000002050000}"/>
    <cellStyle name="Normal 9 3" xfId="1134" xr:uid="{00000000-0005-0000-0000-000003050000}"/>
    <cellStyle name="Normal 9 4" xfId="1516" xr:uid="{00000000-0005-0000-0000-000004050000}"/>
    <cellStyle name="Normal GHG Numbers (0.00)" xfId="1135" xr:uid="{00000000-0005-0000-0000-000005050000}"/>
    <cellStyle name="Normal GHG Numbers (0.00) 2" xfId="1136" xr:uid="{00000000-0005-0000-0000-000006050000}"/>
    <cellStyle name="Normal GHG Textfiels Bold" xfId="1137" xr:uid="{00000000-0005-0000-0000-000007050000}"/>
    <cellStyle name="Normal GHG Textfiels Bold 2" xfId="1138" xr:uid="{00000000-0005-0000-0000-000008050000}"/>
    <cellStyle name="Normal GHG Textfiels Bold 3" xfId="1139" xr:uid="{00000000-0005-0000-0000-000009050000}"/>
    <cellStyle name="Normal GHG whole table" xfId="1140" xr:uid="{00000000-0005-0000-0000-00000A050000}"/>
    <cellStyle name="Normal GHG-Shade" xfId="1141" xr:uid="{00000000-0005-0000-0000-00000B050000}"/>
    <cellStyle name="Normal GHG-Shade 2" xfId="1142" xr:uid="{00000000-0005-0000-0000-00000C050000}"/>
    <cellStyle name="Normal GHG-Shade 2 2" xfId="1143" xr:uid="{00000000-0005-0000-0000-00000D050000}"/>
    <cellStyle name="Normal GHG-Shade 2 2 2" xfId="1559" xr:uid="{00000000-0005-0000-0000-00000E050000}"/>
    <cellStyle name="Normal GHG-Shade 3" xfId="1144" xr:uid="{00000000-0005-0000-0000-00000F050000}"/>
    <cellStyle name="Normal GHG-Shade 3 2" xfId="1521" xr:uid="{00000000-0005-0000-0000-000010050000}"/>
    <cellStyle name="Normal GHG-Shade 3 3" xfId="1518" xr:uid="{00000000-0005-0000-0000-000011050000}"/>
    <cellStyle name="Normal GHG-Shade 4" xfId="1145" xr:uid="{00000000-0005-0000-0000-000012050000}"/>
    <cellStyle name="Normal GHG-Shade 4 2" xfId="1558" xr:uid="{00000000-0005-0000-0000-000013050000}"/>
    <cellStyle name="Normal GHG-Shade 5" xfId="1146" xr:uid="{00000000-0005-0000-0000-000014050000}"/>
    <cellStyle name="Normál_Munka1" xfId="1147" xr:uid="{00000000-0005-0000-0000-000015050000}"/>
    <cellStyle name="Note 2" xfId="1148" xr:uid="{00000000-0005-0000-0000-000016050000}"/>
    <cellStyle name="Note 3" xfId="1149" xr:uid="{00000000-0005-0000-0000-000017050000}"/>
    <cellStyle name="Note 4" xfId="1150" xr:uid="{00000000-0005-0000-0000-000018050000}"/>
    <cellStyle name="Note 4 2" xfId="1522" xr:uid="{00000000-0005-0000-0000-000019050000}"/>
    <cellStyle name="Note 5" xfId="1527" xr:uid="{00000000-0005-0000-0000-00001A050000}"/>
    <cellStyle name="Notiz" xfId="1151" xr:uid="{00000000-0005-0000-0000-00001B050000}"/>
    <cellStyle name="Output 2" xfId="1152" xr:uid="{00000000-0005-0000-0000-00001C050000}"/>
    <cellStyle name="Output 3" xfId="1153" xr:uid="{00000000-0005-0000-0000-00001D050000}"/>
    <cellStyle name="Pattern" xfId="1154" xr:uid="{00000000-0005-0000-0000-00001E050000}"/>
    <cellStyle name="Percent" xfId="1" builtinId="5"/>
    <cellStyle name="Percent 10" xfId="1155" xr:uid="{00000000-0005-0000-0000-000020050000}"/>
    <cellStyle name="Percent 10 2" xfId="1156" xr:uid="{00000000-0005-0000-0000-000021050000}"/>
    <cellStyle name="Percent 10 2 2" xfId="1157" xr:uid="{00000000-0005-0000-0000-000022050000}"/>
    <cellStyle name="Percent 10 3" xfId="1158" xr:uid="{00000000-0005-0000-0000-000023050000}"/>
    <cellStyle name="Percent 11" xfId="1159" xr:uid="{00000000-0005-0000-0000-000024050000}"/>
    <cellStyle name="Percent 12" xfId="1160" xr:uid="{00000000-0005-0000-0000-000025050000}"/>
    <cellStyle name="Percent 12 2" xfId="1161" xr:uid="{00000000-0005-0000-0000-000026050000}"/>
    <cellStyle name="Percent 2" xfId="1162" xr:uid="{00000000-0005-0000-0000-000027050000}"/>
    <cellStyle name="Percent 2 10" xfId="1163" xr:uid="{00000000-0005-0000-0000-000028050000}"/>
    <cellStyle name="Percent 2 2" xfId="1164" xr:uid="{00000000-0005-0000-0000-000029050000}"/>
    <cellStyle name="Percent 2 3" xfId="1165" xr:uid="{00000000-0005-0000-0000-00002A050000}"/>
    <cellStyle name="Percent 2 4" xfId="1166" xr:uid="{00000000-0005-0000-0000-00002B050000}"/>
    <cellStyle name="Percent 2 5" xfId="1167" xr:uid="{00000000-0005-0000-0000-00002C050000}"/>
    <cellStyle name="Percent 2 6" xfId="1168" xr:uid="{00000000-0005-0000-0000-00002D050000}"/>
    <cellStyle name="Percent 2 7" xfId="1169" xr:uid="{00000000-0005-0000-0000-00002E050000}"/>
    <cellStyle name="Percent 2 8" xfId="1170" xr:uid="{00000000-0005-0000-0000-00002F050000}"/>
    <cellStyle name="Percent 2 9" xfId="1171" xr:uid="{00000000-0005-0000-0000-000030050000}"/>
    <cellStyle name="Percent 3" xfId="1172" xr:uid="{00000000-0005-0000-0000-000031050000}"/>
    <cellStyle name="Percent 3 2" xfId="1173" xr:uid="{00000000-0005-0000-0000-000032050000}"/>
    <cellStyle name="Percent 3 2 2" xfId="1174" xr:uid="{00000000-0005-0000-0000-000033050000}"/>
    <cellStyle name="Percent 3 3" xfId="1175" xr:uid="{00000000-0005-0000-0000-000034050000}"/>
    <cellStyle name="Percent 4" xfId="1176" xr:uid="{00000000-0005-0000-0000-000035050000}"/>
    <cellStyle name="Percent 4 2" xfId="1177" xr:uid="{00000000-0005-0000-0000-000036050000}"/>
    <cellStyle name="Percent 4 2 2" xfId="1178" xr:uid="{00000000-0005-0000-0000-000037050000}"/>
    <cellStyle name="Percent 4 3" xfId="1179" xr:uid="{00000000-0005-0000-0000-000038050000}"/>
    <cellStyle name="Percent 5" xfId="1180" xr:uid="{00000000-0005-0000-0000-000039050000}"/>
    <cellStyle name="Percent 5 2" xfId="1181" xr:uid="{00000000-0005-0000-0000-00003A050000}"/>
    <cellStyle name="Percent 5 2 2" xfId="1182" xr:uid="{00000000-0005-0000-0000-00003B050000}"/>
    <cellStyle name="Percent 5 3" xfId="1183" xr:uid="{00000000-0005-0000-0000-00003C050000}"/>
    <cellStyle name="Percent 5 4" xfId="1528" xr:uid="{00000000-0005-0000-0000-00003D050000}"/>
    <cellStyle name="Percent 6" xfId="1184" xr:uid="{00000000-0005-0000-0000-00003E050000}"/>
    <cellStyle name="Percent 6 2" xfId="1185" xr:uid="{00000000-0005-0000-0000-00003F050000}"/>
    <cellStyle name="Percent 6 2 2" xfId="1186" xr:uid="{00000000-0005-0000-0000-000040050000}"/>
    <cellStyle name="Percent 6 3" xfId="1187" xr:uid="{00000000-0005-0000-0000-000041050000}"/>
    <cellStyle name="Percent 7" xfId="1188" xr:uid="{00000000-0005-0000-0000-000042050000}"/>
    <cellStyle name="Percent 7 2" xfId="1189" xr:uid="{00000000-0005-0000-0000-000043050000}"/>
    <cellStyle name="Percent 7 2 2" xfId="1190" xr:uid="{00000000-0005-0000-0000-000044050000}"/>
    <cellStyle name="Percent 7 3" xfId="1191" xr:uid="{00000000-0005-0000-0000-000045050000}"/>
    <cellStyle name="Percent 7 3 2" xfId="1192" xr:uid="{00000000-0005-0000-0000-000046050000}"/>
    <cellStyle name="Percent 7 4" xfId="1193" xr:uid="{00000000-0005-0000-0000-000047050000}"/>
    <cellStyle name="Percent 7 4 2" xfId="1194" xr:uid="{00000000-0005-0000-0000-000048050000}"/>
    <cellStyle name="Percent 7 5" xfId="1195" xr:uid="{00000000-0005-0000-0000-000049050000}"/>
    <cellStyle name="Percent 8" xfId="1196" xr:uid="{00000000-0005-0000-0000-00004A050000}"/>
    <cellStyle name="Percent 8 2" xfId="1197" xr:uid="{00000000-0005-0000-0000-00004B050000}"/>
    <cellStyle name="Percent 8 2 2" xfId="1198" xr:uid="{00000000-0005-0000-0000-00004C050000}"/>
    <cellStyle name="Percent 8 3" xfId="1199" xr:uid="{00000000-0005-0000-0000-00004D050000}"/>
    <cellStyle name="Percent 8 3 2" xfId="1200" xr:uid="{00000000-0005-0000-0000-00004E050000}"/>
    <cellStyle name="Percent 8 4" xfId="1201" xr:uid="{00000000-0005-0000-0000-00004F050000}"/>
    <cellStyle name="Percent 8 4 2" xfId="1202" xr:uid="{00000000-0005-0000-0000-000050050000}"/>
    <cellStyle name="Percent 8 5" xfId="1203" xr:uid="{00000000-0005-0000-0000-000051050000}"/>
    <cellStyle name="Percent 8 5 2" xfId="1204" xr:uid="{00000000-0005-0000-0000-000052050000}"/>
    <cellStyle name="Percent 8 6" xfId="1205" xr:uid="{00000000-0005-0000-0000-000053050000}"/>
    <cellStyle name="Percent 9" xfId="1206" xr:uid="{00000000-0005-0000-0000-000054050000}"/>
    <cellStyle name="Percent 9 2" xfId="1207" xr:uid="{00000000-0005-0000-0000-000055050000}"/>
    <cellStyle name="Percent 9 2 2" xfId="1208" xr:uid="{00000000-0005-0000-0000-000056050000}"/>
    <cellStyle name="Percent 9 3" xfId="1209" xr:uid="{00000000-0005-0000-0000-000057050000}"/>
    <cellStyle name="Pourcentage 2" xfId="1210" xr:uid="{00000000-0005-0000-0000-000058050000}"/>
    <cellStyle name="RISKbigPercent" xfId="1211" xr:uid="{00000000-0005-0000-0000-000059050000}"/>
    <cellStyle name="RISKblandrEdge" xfId="1212" xr:uid="{00000000-0005-0000-0000-00005A050000}"/>
    <cellStyle name="RISKblCorner" xfId="1213" xr:uid="{00000000-0005-0000-0000-00005B050000}"/>
    <cellStyle name="RISKbottomEdge" xfId="1214" xr:uid="{00000000-0005-0000-0000-00005C050000}"/>
    <cellStyle name="RISKbrCorner" xfId="1215" xr:uid="{00000000-0005-0000-0000-00005D050000}"/>
    <cellStyle name="RISKdarkBoxed" xfId="1216" xr:uid="{00000000-0005-0000-0000-00005E050000}"/>
    <cellStyle name="RISKdarkShade" xfId="1217" xr:uid="{00000000-0005-0000-0000-00005F050000}"/>
    <cellStyle name="RISKdbottomEdge" xfId="1218" xr:uid="{00000000-0005-0000-0000-000060050000}"/>
    <cellStyle name="RISKdrightEdge" xfId="1219" xr:uid="{00000000-0005-0000-0000-000061050000}"/>
    <cellStyle name="RISKdurationTime" xfId="1220" xr:uid="{00000000-0005-0000-0000-000062050000}"/>
    <cellStyle name="RISKinNumber" xfId="1221" xr:uid="{00000000-0005-0000-0000-000063050000}"/>
    <cellStyle name="RISKinNumber 2" xfId="1222" xr:uid="{00000000-0005-0000-0000-000064050000}"/>
    <cellStyle name="RISKlandrEdge" xfId="1223" xr:uid="{00000000-0005-0000-0000-000065050000}"/>
    <cellStyle name="RISKleftEdge" xfId="1224" xr:uid="{00000000-0005-0000-0000-000066050000}"/>
    <cellStyle name="RISKlightBoxed" xfId="1225" xr:uid="{00000000-0005-0000-0000-000067050000}"/>
    <cellStyle name="RISKltandbEdge" xfId="1226" xr:uid="{00000000-0005-0000-0000-000068050000}"/>
    <cellStyle name="RISKnormBoxed" xfId="1227" xr:uid="{00000000-0005-0000-0000-000069050000}"/>
    <cellStyle name="RISKnormCenter" xfId="1228" xr:uid="{00000000-0005-0000-0000-00006A050000}"/>
    <cellStyle name="RISKnormHeading" xfId="1229" xr:uid="{00000000-0005-0000-0000-00006B050000}"/>
    <cellStyle name="RISKnormItal" xfId="1230" xr:uid="{00000000-0005-0000-0000-00006C050000}"/>
    <cellStyle name="RISKnormLabel" xfId="1231" xr:uid="{00000000-0005-0000-0000-00006D050000}"/>
    <cellStyle name="RISKnormShade" xfId="1232" xr:uid="{00000000-0005-0000-0000-00006E050000}"/>
    <cellStyle name="RISKnormTitle" xfId="1233" xr:uid="{00000000-0005-0000-0000-00006F050000}"/>
    <cellStyle name="RISKoutNumber" xfId="1234" xr:uid="{00000000-0005-0000-0000-000070050000}"/>
    <cellStyle name="RISKoutNumber 2" xfId="1235" xr:uid="{00000000-0005-0000-0000-000071050000}"/>
    <cellStyle name="RISKrightEdge" xfId="1236" xr:uid="{00000000-0005-0000-0000-000072050000}"/>
    <cellStyle name="RISKrtandbEdge" xfId="1237" xr:uid="{00000000-0005-0000-0000-000073050000}"/>
    <cellStyle name="RISKssTime" xfId="1238" xr:uid="{00000000-0005-0000-0000-000074050000}"/>
    <cellStyle name="RISKtandbEdge" xfId="1239" xr:uid="{00000000-0005-0000-0000-000075050000}"/>
    <cellStyle name="RISKtlandrEdge" xfId="1240" xr:uid="{00000000-0005-0000-0000-000076050000}"/>
    <cellStyle name="RISKtlCorner" xfId="1241" xr:uid="{00000000-0005-0000-0000-000077050000}"/>
    <cellStyle name="RISKtopEdge" xfId="1242" xr:uid="{00000000-0005-0000-0000-000078050000}"/>
    <cellStyle name="RISKtrCorner" xfId="1243" xr:uid="{00000000-0005-0000-0000-000079050000}"/>
    <cellStyle name="Satisfaisant 10" xfId="1244" xr:uid="{00000000-0005-0000-0000-00007A050000}"/>
    <cellStyle name="Satisfaisant 11" xfId="1245" xr:uid="{00000000-0005-0000-0000-00007B050000}"/>
    <cellStyle name="Satisfaisant 12" xfId="1246" xr:uid="{00000000-0005-0000-0000-00007C050000}"/>
    <cellStyle name="Satisfaisant 13" xfId="1247" xr:uid="{00000000-0005-0000-0000-00007D050000}"/>
    <cellStyle name="Satisfaisant 14" xfId="1248" xr:uid="{00000000-0005-0000-0000-00007E050000}"/>
    <cellStyle name="Satisfaisant 15" xfId="1249" xr:uid="{00000000-0005-0000-0000-00007F050000}"/>
    <cellStyle name="Satisfaisant 16" xfId="1250" xr:uid="{00000000-0005-0000-0000-000080050000}"/>
    <cellStyle name="Satisfaisant 17" xfId="1251" xr:uid="{00000000-0005-0000-0000-000081050000}"/>
    <cellStyle name="Satisfaisant 18" xfId="1252" xr:uid="{00000000-0005-0000-0000-000082050000}"/>
    <cellStyle name="Satisfaisant 19" xfId="1253" xr:uid="{00000000-0005-0000-0000-000083050000}"/>
    <cellStyle name="Satisfaisant 2" xfId="1254" xr:uid="{00000000-0005-0000-0000-000084050000}"/>
    <cellStyle name="Satisfaisant 20" xfId="1255" xr:uid="{00000000-0005-0000-0000-000085050000}"/>
    <cellStyle name="Satisfaisant 21" xfId="1256" xr:uid="{00000000-0005-0000-0000-000086050000}"/>
    <cellStyle name="Satisfaisant 22" xfId="1257" xr:uid="{00000000-0005-0000-0000-000087050000}"/>
    <cellStyle name="Satisfaisant 23" xfId="1258" xr:uid="{00000000-0005-0000-0000-000088050000}"/>
    <cellStyle name="Satisfaisant 24" xfId="1259" xr:uid="{00000000-0005-0000-0000-000089050000}"/>
    <cellStyle name="Satisfaisant 25" xfId="1260" xr:uid="{00000000-0005-0000-0000-00008A050000}"/>
    <cellStyle name="Satisfaisant 26" xfId="1261" xr:uid="{00000000-0005-0000-0000-00008B050000}"/>
    <cellStyle name="Satisfaisant 3" xfId="1262" xr:uid="{00000000-0005-0000-0000-00008C050000}"/>
    <cellStyle name="Satisfaisant 4" xfId="1263" xr:uid="{00000000-0005-0000-0000-00008D050000}"/>
    <cellStyle name="Satisfaisant 5" xfId="1264" xr:uid="{00000000-0005-0000-0000-00008E050000}"/>
    <cellStyle name="Satisfaisant 6" xfId="1265" xr:uid="{00000000-0005-0000-0000-00008F050000}"/>
    <cellStyle name="Satisfaisant 7" xfId="1266" xr:uid="{00000000-0005-0000-0000-000090050000}"/>
    <cellStyle name="Satisfaisant 8" xfId="1267" xr:uid="{00000000-0005-0000-0000-000091050000}"/>
    <cellStyle name="Satisfaisant 9" xfId="1268" xr:uid="{00000000-0005-0000-0000-000092050000}"/>
    <cellStyle name="Schlecht" xfId="1269" xr:uid="{00000000-0005-0000-0000-000093050000}"/>
    <cellStyle name="Shade" xfId="1270" xr:uid="{00000000-0005-0000-0000-000094050000}"/>
    <cellStyle name="Sortie 10" xfId="1271" xr:uid="{00000000-0005-0000-0000-000095050000}"/>
    <cellStyle name="Sortie 11" xfId="1272" xr:uid="{00000000-0005-0000-0000-000096050000}"/>
    <cellStyle name="Sortie 12" xfId="1273" xr:uid="{00000000-0005-0000-0000-000097050000}"/>
    <cellStyle name="Sortie 13" xfId="1274" xr:uid="{00000000-0005-0000-0000-000098050000}"/>
    <cellStyle name="Sortie 14" xfId="1275" xr:uid="{00000000-0005-0000-0000-000099050000}"/>
    <cellStyle name="Sortie 15" xfId="1276" xr:uid="{00000000-0005-0000-0000-00009A050000}"/>
    <cellStyle name="Sortie 16" xfId="1277" xr:uid="{00000000-0005-0000-0000-00009B050000}"/>
    <cellStyle name="Sortie 17" xfId="1278" xr:uid="{00000000-0005-0000-0000-00009C050000}"/>
    <cellStyle name="Sortie 18" xfId="1279" xr:uid="{00000000-0005-0000-0000-00009D050000}"/>
    <cellStyle name="Sortie 19" xfId="1280" xr:uid="{00000000-0005-0000-0000-00009E050000}"/>
    <cellStyle name="Sortie 2" xfId="1281" xr:uid="{00000000-0005-0000-0000-00009F050000}"/>
    <cellStyle name="Sortie 20" xfId="1282" xr:uid="{00000000-0005-0000-0000-0000A0050000}"/>
    <cellStyle name="Sortie 21" xfId="1283" xr:uid="{00000000-0005-0000-0000-0000A1050000}"/>
    <cellStyle name="Sortie 22" xfId="1284" xr:uid="{00000000-0005-0000-0000-0000A2050000}"/>
    <cellStyle name="Sortie 23" xfId="1285" xr:uid="{00000000-0005-0000-0000-0000A3050000}"/>
    <cellStyle name="Sortie 24" xfId="1286" xr:uid="{00000000-0005-0000-0000-0000A4050000}"/>
    <cellStyle name="Sortie 25" xfId="1287" xr:uid="{00000000-0005-0000-0000-0000A5050000}"/>
    <cellStyle name="Sortie 26" xfId="1288" xr:uid="{00000000-0005-0000-0000-0000A6050000}"/>
    <cellStyle name="Sortie 3" xfId="1289" xr:uid="{00000000-0005-0000-0000-0000A7050000}"/>
    <cellStyle name="Sortie 4" xfId="1290" xr:uid="{00000000-0005-0000-0000-0000A8050000}"/>
    <cellStyle name="Sortie 5" xfId="1291" xr:uid="{00000000-0005-0000-0000-0000A9050000}"/>
    <cellStyle name="Sortie 6" xfId="1292" xr:uid="{00000000-0005-0000-0000-0000AA050000}"/>
    <cellStyle name="Sortie 7" xfId="1293" xr:uid="{00000000-0005-0000-0000-0000AB050000}"/>
    <cellStyle name="Sortie 8" xfId="1294" xr:uid="{00000000-0005-0000-0000-0000AC050000}"/>
    <cellStyle name="Sortie 9" xfId="1295" xr:uid="{00000000-0005-0000-0000-0000AD050000}"/>
    <cellStyle name="Texte explicatif 10" xfId="1296" xr:uid="{00000000-0005-0000-0000-0000AE050000}"/>
    <cellStyle name="Texte explicatif 11" xfId="1297" xr:uid="{00000000-0005-0000-0000-0000AF050000}"/>
    <cellStyle name="Texte explicatif 12" xfId="1298" xr:uid="{00000000-0005-0000-0000-0000B0050000}"/>
    <cellStyle name="Texte explicatif 13" xfId="1299" xr:uid="{00000000-0005-0000-0000-0000B1050000}"/>
    <cellStyle name="Texte explicatif 14" xfId="1300" xr:uid="{00000000-0005-0000-0000-0000B2050000}"/>
    <cellStyle name="Texte explicatif 15" xfId="1301" xr:uid="{00000000-0005-0000-0000-0000B3050000}"/>
    <cellStyle name="Texte explicatif 16" xfId="1302" xr:uid="{00000000-0005-0000-0000-0000B4050000}"/>
    <cellStyle name="Texte explicatif 17" xfId="1303" xr:uid="{00000000-0005-0000-0000-0000B5050000}"/>
    <cellStyle name="Texte explicatif 18" xfId="1304" xr:uid="{00000000-0005-0000-0000-0000B6050000}"/>
    <cellStyle name="Texte explicatif 19" xfId="1305" xr:uid="{00000000-0005-0000-0000-0000B7050000}"/>
    <cellStyle name="Texte explicatif 2" xfId="1306" xr:uid="{00000000-0005-0000-0000-0000B8050000}"/>
    <cellStyle name="Texte explicatif 20" xfId="1307" xr:uid="{00000000-0005-0000-0000-0000B9050000}"/>
    <cellStyle name="Texte explicatif 21" xfId="1308" xr:uid="{00000000-0005-0000-0000-0000BA050000}"/>
    <cellStyle name="Texte explicatif 22" xfId="1309" xr:uid="{00000000-0005-0000-0000-0000BB050000}"/>
    <cellStyle name="Texte explicatif 23" xfId="1310" xr:uid="{00000000-0005-0000-0000-0000BC050000}"/>
    <cellStyle name="Texte explicatif 24" xfId="1311" xr:uid="{00000000-0005-0000-0000-0000BD050000}"/>
    <cellStyle name="Texte explicatif 25" xfId="1312" xr:uid="{00000000-0005-0000-0000-0000BE050000}"/>
    <cellStyle name="Texte explicatif 26" xfId="1313" xr:uid="{00000000-0005-0000-0000-0000BF050000}"/>
    <cellStyle name="Texte explicatif 3" xfId="1314" xr:uid="{00000000-0005-0000-0000-0000C0050000}"/>
    <cellStyle name="Texte explicatif 4" xfId="1315" xr:uid="{00000000-0005-0000-0000-0000C1050000}"/>
    <cellStyle name="Texte explicatif 5" xfId="1316" xr:uid="{00000000-0005-0000-0000-0000C2050000}"/>
    <cellStyle name="Texte explicatif 6" xfId="1317" xr:uid="{00000000-0005-0000-0000-0000C3050000}"/>
    <cellStyle name="Texte explicatif 7" xfId="1318" xr:uid="{00000000-0005-0000-0000-0000C4050000}"/>
    <cellStyle name="Texte explicatif 8" xfId="1319" xr:uid="{00000000-0005-0000-0000-0000C5050000}"/>
    <cellStyle name="Texte explicatif 9" xfId="1320" xr:uid="{00000000-0005-0000-0000-0000C6050000}"/>
    <cellStyle name="Title 2" xfId="1321" xr:uid="{00000000-0005-0000-0000-0000C7050000}"/>
    <cellStyle name="Title 3" xfId="1322" xr:uid="{00000000-0005-0000-0000-0000C8050000}"/>
    <cellStyle name="Titre 10" xfId="1323" xr:uid="{00000000-0005-0000-0000-0000C9050000}"/>
    <cellStyle name="Titre 11" xfId="1324" xr:uid="{00000000-0005-0000-0000-0000CA050000}"/>
    <cellStyle name="Titre 12" xfId="1325" xr:uid="{00000000-0005-0000-0000-0000CB050000}"/>
    <cellStyle name="Titre 13" xfId="1326" xr:uid="{00000000-0005-0000-0000-0000CC050000}"/>
    <cellStyle name="Titre 14" xfId="1327" xr:uid="{00000000-0005-0000-0000-0000CD050000}"/>
    <cellStyle name="Titre 15" xfId="1328" xr:uid="{00000000-0005-0000-0000-0000CE050000}"/>
    <cellStyle name="Titre 16" xfId="1329" xr:uid="{00000000-0005-0000-0000-0000CF050000}"/>
    <cellStyle name="Titre 17" xfId="1330" xr:uid="{00000000-0005-0000-0000-0000D0050000}"/>
    <cellStyle name="Titre 18" xfId="1331" xr:uid="{00000000-0005-0000-0000-0000D1050000}"/>
    <cellStyle name="Titre 19" xfId="1332" xr:uid="{00000000-0005-0000-0000-0000D2050000}"/>
    <cellStyle name="Titre 2" xfId="1333" xr:uid="{00000000-0005-0000-0000-0000D3050000}"/>
    <cellStyle name="Titre 20" xfId="1334" xr:uid="{00000000-0005-0000-0000-0000D4050000}"/>
    <cellStyle name="Titre 21" xfId="1335" xr:uid="{00000000-0005-0000-0000-0000D5050000}"/>
    <cellStyle name="Titre 22" xfId="1336" xr:uid="{00000000-0005-0000-0000-0000D6050000}"/>
    <cellStyle name="Titre 23" xfId="1337" xr:uid="{00000000-0005-0000-0000-0000D7050000}"/>
    <cellStyle name="Titre 24" xfId="1338" xr:uid="{00000000-0005-0000-0000-0000D8050000}"/>
    <cellStyle name="Titre 25" xfId="1339" xr:uid="{00000000-0005-0000-0000-0000D9050000}"/>
    <cellStyle name="Titre 26" xfId="1340" xr:uid="{00000000-0005-0000-0000-0000DA050000}"/>
    <cellStyle name="Titre 3" xfId="1341" xr:uid="{00000000-0005-0000-0000-0000DB050000}"/>
    <cellStyle name="Titre 4" xfId="1342" xr:uid="{00000000-0005-0000-0000-0000DC050000}"/>
    <cellStyle name="Titre 5" xfId="1343" xr:uid="{00000000-0005-0000-0000-0000DD050000}"/>
    <cellStyle name="Titre 6" xfId="1344" xr:uid="{00000000-0005-0000-0000-0000DE050000}"/>
    <cellStyle name="Titre 7" xfId="1345" xr:uid="{00000000-0005-0000-0000-0000DF050000}"/>
    <cellStyle name="Titre 8" xfId="1346" xr:uid="{00000000-0005-0000-0000-0000E0050000}"/>
    <cellStyle name="Titre 9" xfId="1347" xr:uid="{00000000-0005-0000-0000-0000E1050000}"/>
    <cellStyle name="Titre 1 10" xfId="1348" xr:uid="{00000000-0005-0000-0000-0000E2050000}"/>
    <cellStyle name="Titre 1 11" xfId="1349" xr:uid="{00000000-0005-0000-0000-0000E3050000}"/>
    <cellStyle name="Titre 1 12" xfId="1350" xr:uid="{00000000-0005-0000-0000-0000E4050000}"/>
    <cellStyle name="Titre 1 13" xfId="1351" xr:uid="{00000000-0005-0000-0000-0000E5050000}"/>
    <cellStyle name="Titre 1 14" xfId="1352" xr:uid="{00000000-0005-0000-0000-0000E6050000}"/>
    <cellStyle name="Titre 1 15" xfId="1353" xr:uid="{00000000-0005-0000-0000-0000E7050000}"/>
    <cellStyle name="Titre 1 16" xfId="1354" xr:uid="{00000000-0005-0000-0000-0000E8050000}"/>
    <cellStyle name="Titre 1 17" xfId="1355" xr:uid="{00000000-0005-0000-0000-0000E9050000}"/>
    <cellStyle name="Titre 1 18" xfId="1356" xr:uid="{00000000-0005-0000-0000-0000EA050000}"/>
    <cellStyle name="Titre 1 19" xfId="1357" xr:uid="{00000000-0005-0000-0000-0000EB050000}"/>
    <cellStyle name="Titre 1 2" xfId="1358" xr:uid="{00000000-0005-0000-0000-0000EC050000}"/>
    <cellStyle name="Titre 1 20" xfId="1359" xr:uid="{00000000-0005-0000-0000-0000ED050000}"/>
    <cellStyle name="Titre 1 21" xfId="1360" xr:uid="{00000000-0005-0000-0000-0000EE050000}"/>
    <cellStyle name="Titre 1 22" xfId="1361" xr:uid="{00000000-0005-0000-0000-0000EF050000}"/>
    <cellStyle name="Titre 1 23" xfId="1362" xr:uid="{00000000-0005-0000-0000-0000F0050000}"/>
    <cellStyle name="Titre 1 24" xfId="1363" xr:uid="{00000000-0005-0000-0000-0000F1050000}"/>
    <cellStyle name="Titre 1 25" xfId="1364" xr:uid="{00000000-0005-0000-0000-0000F2050000}"/>
    <cellStyle name="Titre 1 26" xfId="1365" xr:uid="{00000000-0005-0000-0000-0000F3050000}"/>
    <cellStyle name="Titre 1 3" xfId="1366" xr:uid="{00000000-0005-0000-0000-0000F4050000}"/>
    <cellStyle name="Titre 1 4" xfId="1367" xr:uid="{00000000-0005-0000-0000-0000F5050000}"/>
    <cellStyle name="Titre 1 5" xfId="1368" xr:uid="{00000000-0005-0000-0000-0000F6050000}"/>
    <cellStyle name="Titre 1 6" xfId="1369" xr:uid="{00000000-0005-0000-0000-0000F7050000}"/>
    <cellStyle name="Titre 1 7" xfId="1370" xr:uid="{00000000-0005-0000-0000-0000F8050000}"/>
    <cellStyle name="Titre 1 8" xfId="1371" xr:uid="{00000000-0005-0000-0000-0000F9050000}"/>
    <cellStyle name="Titre 1 9" xfId="1372" xr:uid="{00000000-0005-0000-0000-0000FA050000}"/>
    <cellStyle name="Titre 2 10" xfId="1373" xr:uid="{00000000-0005-0000-0000-0000FB050000}"/>
    <cellStyle name="Titre 2 11" xfId="1374" xr:uid="{00000000-0005-0000-0000-0000FC050000}"/>
    <cellStyle name="Titre 2 12" xfId="1375" xr:uid="{00000000-0005-0000-0000-0000FD050000}"/>
    <cellStyle name="Titre 2 13" xfId="1376" xr:uid="{00000000-0005-0000-0000-0000FE050000}"/>
    <cellStyle name="Titre 2 14" xfId="1377" xr:uid="{00000000-0005-0000-0000-0000FF050000}"/>
    <cellStyle name="Titre 2 15" xfId="1378" xr:uid="{00000000-0005-0000-0000-000000060000}"/>
    <cellStyle name="Titre 2 16" xfId="1379" xr:uid="{00000000-0005-0000-0000-000001060000}"/>
    <cellStyle name="Titre 2 17" xfId="1380" xr:uid="{00000000-0005-0000-0000-000002060000}"/>
    <cellStyle name="Titre 2 18" xfId="1381" xr:uid="{00000000-0005-0000-0000-000003060000}"/>
    <cellStyle name="Titre 2 19" xfId="1382" xr:uid="{00000000-0005-0000-0000-000004060000}"/>
    <cellStyle name="Titre 2 2" xfId="1383" xr:uid="{00000000-0005-0000-0000-000005060000}"/>
    <cellStyle name="Titre 2 20" xfId="1384" xr:uid="{00000000-0005-0000-0000-000006060000}"/>
    <cellStyle name="Titre 2 21" xfId="1385" xr:uid="{00000000-0005-0000-0000-000007060000}"/>
    <cellStyle name="Titre 2 22" xfId="1386" xr:uid="{00000000-0005-0000-0000-000008060000}"/>
    <cellStyle name="Titre 2 23" xfId="1387" xr:uid="{00000000-0005-0000-0000-000009060000}"/>
    <cellStyle name="Titre 2 24" xfId="1388" xr:uid="{00000000-0005-0000-0000-00000A060000}"/>
    <cellStyle name="Titre 2 25" xfId="1389" xr:uid="{00000000-0005-0000-0000-00000B060000}"/>
    <cellStyle name="Titre 2 26" xfId="1390" xr:uid="{00000000-0005-0000-0000-00000C060000}"/>
    <cellStyle name="Titre 2 3" xfId="1391" xr:uid="{00000000-0005-0000-0000-00000D060000}"/>
    <cellStyle name="Titre 2 4" xfId="1392" xr:uid="{00000000-0005-0000-0000-00000E060000}"/>
    <cellStyle name="Titre 2 5" xfId="1393" xr:uid="{00000000-0005-0000-0000-00000F060000}"/>
    <cellStyle name="Titre 2 6" xfId="1394" xr:uid="{00000000-0005-0000-0000-000010060000}"/>
    <cellStyle name="Titre 2 7" xfId="1395" xr:uid="{00000000-0005-0000-0000-000011060000}"/>
    <cellStyle name="Titre 2 8" xfId="1396" xr:uid="{00000000-0005-0000-0000-000012060000}"/>
    <cellStyle name="Titre 2 9" xfId="1397" xr:uid="{00000000-0005-0000-0000-000013060000}"/>
    <cellStyle name="Titre 3 10" xfId="1398" xr:uid="{00000000-0005-0000-0000-000014060000}"/>
    <cellStyle name="Titre 3 11" xfId="1399" xr:uid="{00000000-0005-0000-0000-000015060000}"/>
    <cellStyle name="Titre 3 12" xfId="1400" xr:uid="{00000000-0005-0000-0000-000016060000}"/>
    <cellStyle name="Titre 3 13" xfId="1401" xr:uid="{00000000-0005-0000-0000-000017060000}"/>
    <cellStyle name="Titre 3 14" xfId="1402" xr:uid="{00000000-0005-0000-0000-000018060000}"/>
    <cellStyle name="Titre 3 15" xfId="1403" xr:uid="{00000000-0005-0000-0000-000019060000}"/>
    <cellStyle name="Titre 3 16" xfId="1404" xr:uid="{00000000-0005-0000-0000-00001A060000}"/>
    <cellStyle name="Titre 3 17" xfId="1405" xr:uid="{00000000-0005-0000-0000-00001B060000}"/>
    <cellStyle name="Titre 3 18" xfId="1406" xr:uid="{00000000-0005-0000-0000-00001C060000}"/>
    <cellStyle name="Titre 3 19" xfId="1407" xr:uid="{00000000-0005-0000-0000-00001D060000}"/>
    <cellStyle name="Titre 3 2" xfId="1408" xr:uid="{00000000-0005-0000-0000-00001E060000}"/>
    <cellStyle name="Titre 3 20" xfId="1409" xr:uid="{00000000-0005-0000-0000-00001F060000}"/>
    <cellStyle name="Titre 3 21" xfId="1410" xr:uid="{00000000-0005-0000-0000-000020060000}"/>
    <cellStyle name="Titre 3 22" xfId="1411" xr:uid="{00000000-0005-0000-0000-000021060000}"/>
    <cellStyle name="Titre 3 23" xfId="1412" xr:uid="{00000000-0005-0000-0000-000022060000}"/>
    <cellStyle name="Titre 3 24" xfId="1413" xr:uid="{00000000-0005-0000-0000-000023060000}"/>
    <cellStyle name="Titre 3 25" xfId="1414" xr:uid="{00000000-0005-0000-0000-000024060000}"/>
    <cellStyle name="Titre 3 26" xfId="1415" xr:uid="{00000000-0005-0000-0000-000025060000}"/>
    <cellStyle name="Titre 3 3" xfId="1416" xr:uid="{00000000-0005-0000-0000-000026060000}"/>
    <cellStyle name="Titre 3 4" xfId="1417" xr:uid="{00000000-0005-0000-0000-000027060000}"/>
    <cellStyle name="Titre 3 5" xfId="1418" xr:uid="{00000000-0005-0000-0000-000028060000}"/>
    <cellStyle name="Titre 3 6" xfId="1419" xr:uid="{00000000-0005-0000-0000-000029060000}"/>
    <cellStyle name="Titre 3 7" xfId="1420" xr:uid="{00000000-0005-0000-0000-00002A060000}"/>
    <cellStyle name="Titre 3 8" xfId="1421" xr:uid="{00000000-0005-0000-0000-00002B060000}"/>
    <cellStyle name="Titre 3 9" xfId="1422" xr:uid="{00000000-0005-0000-0000-00002C060000}"/>
    <cellStyle name="Titre 4 10" xfId="1423" xr:uid="{00000000-0005-0000-0000-00002D060000}"/>
    <cellStyle name="Titre 4 11" xfId="1424" xr:uid="{00000000-0005-0000-0000-00002E060000}"/>
    <cellStyle name="Titre 4 12" xfId="1425" xr:uid="{00000000-0005-0000-0000-00002F060000}"/>
    <cellStyle name="Titre 4 13" xfId="1426" xr:uid="{00000000-0005-0000-0000-000030060000}"/>
    <cellStyle name="Titre 4 14" xfId="1427" xr:uid="{00000000-0005-0000-0000-000031060000}"/>
    <cellStyle name="Titre 4 15" xfId="1428" xr:uid="{00000000-0005-0000-0000-000032060000}"/>
    <cellStyle name="Titre 4 16" xfId="1429" xr:uid="{00000000-0005-0000-0000-000033060000}"/>
    <cellStyle name="Titre 4 17" xfId="1430" xr:uid="{00000000-0005-0000-0000-000034060000}"/>
    <cellStyle name="Titre 4 18" xfId="1431" xr:uid="{00000000-0005-0000-0000-000035060000}"/>
    <cellStyle name="Titre 4 19" xfId="1432" xr:uid="{00000000-0005-0000-0000-000036060000}"/>
    <cellStyle name="Titre 4 2" xfId="1433" xr:uid="{00000000-0005-0000-0000-000037060000}"/>
    <cellStyle name="Titre 4 20" xfId="1434" xr:uid="{00000000-0005-0000-0000-000038060000}"/>
    <cellStyle name="Titre 4 21" xfId="1435" xr:uid="{00000000-0005-0000-0000-000039060000}"/>
    <cellStyle name="Titre 4 22" xfId="1436" xr:uid="{00000000-0005-0000-0000-00003A060000}"/>
    <cellStyle name="Titre 4 23" xfId="1437" xr:uid="{00000000-0005-0000-0000-00003B060000}"/>
    <cellStyle name="Titre 4 24" xfId="1438" xr:uid="{00000000-0005-0000-0000-00003C060000}"/>
    <cellStyle name="Titre 4 25" xfId="1439" xr:uid="{00000000-0005-0000-0000-00003D060000}"/>
    <cellStyle name="Titre 4 26" xfId="1440" xr:uid="{00000000-0005-0000-0000-00003E060000}"/>
    <cellStyle name="Titre 4 3" xfId="1441" xr:uid="{00000000-0005-0000-0000-00003F060000}"/>
    <cellStyle name="Titre 4 4" xfId="1442" xr:uid="{00000000-0005-0000-0000-000040060000}"/>
    <cellStyle name="Titre 4 5" xfId="1443" xr:uid="{00000000-0005-0000-0000-000041060000}"/>
    <cellStyle name="Titre 4 6" xfId="1444" xr:uid="{00000000-0005-0000-0000-000042060000}"/>
    <cellStyle name="Titre 4 7" xfId="1445" xr:uid="{00000000-0005-0000-0000-000043060000}"/>
    <cellStyle name="Titre 4 8" xfId="1446" xr:uid="{00000000-0005-0000-0000-000044060000}"/>
    <cellStyle name="Titre 4 9" xfId="1447" xr:uid="{00000000-0005-0000-0000-000045060000}"/>
    <cellStyle name="Total 10" xfId="1448" xr:uid="{00000000-0005-0000-0000-000046060000}"/>
    <cellStyle name="Total 11" xfId="1449" xr:uid="{00000000-0005-0000-0000-000047060000}"/>
    <cellStyle name="Total 12" xfId="1450" xr:uid="{00000000-0005-0000-0000-000048060000}"/>
    <cellStyle name="Total 13" xfId="1451" xr:uid="{00000000-0005-0000-0000-000049060000}"/>
    <cellStyle name="Total 14" xfId="1452" xr:uid="{00000000-0005-0000-0000-00004A060000}"/>
    <cellStyle name="Total 15" xfId="1453" xr:uid="{00000000-0005-0000-0000-00004B060000}"/>
    <cellStyle name="Total 16" xfId="1454" xr:uid="{00000000-0005-0000-0000-00004C060000}"/>
    <cellStyle name="Total 17" xfId="1455" xr:uid="{00000000-0005-0000-0000-00004D060000}"/>
    <cellStyle name="Total 18" xfId="1456" xr:uid="{00000000-0005-0000-0000-00004E060000}"/>
    <cellStyle name="Total 19" xfId="1457" xr:uid="{00000000-0005-0000-0000-00004F060000}"/>
    <cellStyle name="Total 2" xfId="1458" xr:uid="{00000000-0005-0000-0000-000050060000}"/>
    <cellStyle name="Total 2 2" xfId="1517" xr:uid="{00000000-0005-0000-0000-000051060000}"/>
    <cellStyle name="Total 20" xfId="1459" xr:uid="{00000000-0005-0000-0000-000052060000}"/>
    <cellStyle name="Total 21" xfId="1460" xr:uid="{00000000-0005-0000-0000-000053060000}"/>
    <cellStyle name="Total 22" xfId="1461" xr:uid="{00000000-0005-0000-0000-000054060000}"/>
    <cellStyle name="Total 23" xfId="1462" xr:uid="{00000000-0005-0000-0000-000055060000}"/>
    <cellStyle name="Total 24" xfId="1463" xr:uid="{00000000-0005-0000-0000-000056060000}"/>
    <cellStyle name="Total 25" xfId="1464" xr:uid="{00000000-0005-0000-0000-000057060000}"/>
    <cellStyle name="Total 26" xfId="1465" xr:uid="{00000000-0005-0000-0000-000058060000}"/>
    <cellStyle name="Total 3" xfId="1466" xr:uid="{00000000-0005-0000-0000-000059060000}"/>
    <cellStyle name="Total 3 2" xfId="1529" xr:uid="{00000000-0005-0000-0000-00005A060000}"/>
    <cellStyle name="Total 4" xfId="1467" xr:uid="{00000000-0005-0000-0000-00005B060000}"/>
    <cellStyle name="Total 5" xfId="1468" xr:uid="{00000000-0005-0000-0000-00005C060000}"/>
    <cellStyle name="Total 6" xfId="1469" xr:uid="{00000000-0005-0000-0000-00005D060000}"/>
    <cellStyle name="Total 7" xfId="1470" xr:uid="{00000000-0005-0000-0000-00005E060000}"/>
    <cellStyle name="Total 8" xfId="1471" xr:uid="{00000000-0005-0000-0000-00005F060000}"/>
    <cellStyle name="Total 9" xfId="1472" xr:uid="{00000000-0005-0000-0000-000060060000}"/>
    <cellStyle name="Überschrift" xfId="1473" xr:uid="{00000000-0005-0000-0000-000061060000}"/>
    <cellStyle name="Überschrift 1" xfId="1474" xr:uid="{00000000-0005-0000-0000-000062060000}"/>
    <cellStyle name="Überschrift 2" xfId="1475" xr:uid="{00000000-0005-0000-0000-000063060000}"/>
    <cellStyle name="Überschrift 3" xfId="1476" xr:uid="{00000000-0005-0000-0000-000064060000}"/>
    <cellStyle name="Überschrift 3 2" xfId="1477" xr:uid="{00000000-0005-0000-0000-000065060000}"/>
    <cellStyle name="Überschrift 4" xfId="1478" xr:uid="{00000000-0005-0000-0000-000066060000}"/>
    <cellStyle name="Vérification 10" xfId="1479" xr:uid="{00000000-0005-0000-0000-000067060000}"/>
    <cellStyle name="Vérification 11" xfId="1480" xr:uid="{00000000-0005-0000-0000-000068060000}"/>
    <cellStyle name="Vérification 12" xfId="1481" xr:uid="{00000000-0005-0000-0000-000069060000}"/>
    <cellStyle name="Vérification 13" xfId="1482" xr:uid="{00000000-0005-0000-0000-00006A060000}"/>
    <cellStyle name="Vérification 14" xfId="1483" xr:uid="{00000000-0005-0000-0000-00006B060000}"/>
    <cellStyle name="Vérification 15" xfId="1484" xr:uid="{00000000-0005-0000-0000-00006C060000}"/>
    <cellStyle name="Vérification 16" xfId="1485" xr:uid="{00000000-0005-0000-0000-00006D060000}"/>
    <cellStyle name="Vérification 17" xfId="1486" xr:uid="{00000000-0005-0000-0000-00006E060000}"/>
    <cellStyle name="Vérification 18" xfId="1487" xr:uid="{00000000-0005-0000-0000-00006F060000}"/>
    <cellStyle name="Vérification 19" xfId="1488" xr:uid="{00000000-0005-0000-0000-000070060000}"/>
    <cellStyle name="Vérification 2" xfId="1489" xr:uid="{00000000-0005-0000-0000-000071060000}"/>
    <cellStyle name="Vérification 20" xfId="1490" xr:uid="{00000000-0005-0000-0000-000072060000}"/>
    <cellStyle name="Vérification 21" xfId="1491" xr:uid="{00000000-0005-0000-0000-000073060000}"/>
    <cellStyle name="Vérification 22" xfId="1492" xr:uid="{00000000-0005-0000-0000-000074060000}"/>
    <cellStyle name="Vérification 23" xfId="1493" xr:uid="{00000000-0005-0000-0000-000075060000}"/>
    <cellStyle name="Vérification 24" xfId="1494" xr:uid="{00000000-0005-0000-0000-000076060000}"/>
    <cellStyle name="Vérification 25" xfId="1495" xr:uid="{00000000-0005-0000-0000-000077060000}"/>
    <cellStyle name="Vérification 26" xfId="1496" xr:uid="{00000000-0005-0000-0000-000078060000}"/>
    <cellStyle name="Vérification 3" xfId="1497" xr:uid="{00000000-0005-0000-0000-000079060000}"/>
    <cellStyle name="Vérification 4" xfId="1498" xr:uid="{00000000-0005-0000-0000-00007A060000}"/>
    <cellStyle name="Vérification 5" xfId="1499" xr:uid="{00000000-0005-0000-0000-00007B060000}"/>
    <cellStyle name="Vérification 6" xfId="1500" xr:uid="{00000000-0005-0000-0000-00007C060000}"/>
    <cellStyle name="Vérification 7" xfId="1501" xr:uid="{00000000-0005-0000-0000-00007D060000}"/>
    <cellStyle name="Vérification 8" xfId="1502" xr:uid="{00000000-0005-0000-0000-00007E060000}"/>
    <cellStyle name="Vérification 9" xfId="1503" xr:uid="{00000000-0005-0000-0000-00007F060000}"/>
    <cellStyle name="Verknüpfte Zelle" xfId="1504" xr:uid="{00000000-0005-0000-0000-000080060000}"/>
    <cellStyle name="Warnender Text" xfId="1505" xr:uid="{00000000-0005-0000-0000-000081060000}"/>
    <cellStyle name="Warning Text 2" xfId="1506" xr:uid="{00000000-0005-0000-0000-000082060000}"/>
    <cellStyle name="Warning Text 3" xfId="1507" xr:uid="{00000000-0005-0000-0000-000083060000}"/>
    <cellStyle name="Zelle überprüfen" xfId="1508" xr:uid="{00000000-0005-0000-0000-000084060000}"/>
    <cellStyle name="Гиперссылка" xfId="1509" xr:uid="{00000000-0005-0000-0000-000085060000}"/>
    <cellStyle name="Гиперссылка 2" xfId="1510" xr:uid="{00000000-0005-0000-0000-000086060000}"/>
    <cellStyle name="Обычный_2++" xfId="1511" xr:uid="{00000000-0005-0000-0000-000087060000}"/>
  </cellStyles>
  <dxfs count="27"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  <dxf>
      <numFmt numFmtId="189" formatCode="[&gt;=1]#\ ##0;[&lt;1]0.00"/>
    </dxf>
  </dxfs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7"/>
  <sheetViews>
    <sheetView tabSelected="1" zoomScale="56" zoomScaleNormal="56" workbookViewId="0">
      <selection activeCell="A2" sqref="A2"/>
    </sheetView>
  </sheetViews>
  <sheetFormatPr defaultColWidth="9.140625" defaultRowHeight="15.75" x14ac:dyDescent="0.25"/>
  <cols>
    <col min="1" max="1" width="3.42578125" style="5" customWidth="1"/>
    <col min="2" max="2" width="3.28515625" style="5" customWidth="1"/>
    <col min="3" max="3" width="33.7109375" style="5" customWidth="1"/>
    <col min="4" max="4" width="8.85546875" style="5" customWidth="1"/>
    <col min="5" max="19" width="9.140625" style="5" customWidth="1"/>
    <col min="20" max="20" width="11.42578125" style="5" bestFit="1" customWidth="1"/>
    <col min="21" max="21" width="10.140625" style="5" customWidth="1"/>
    <col min="22" max="22" width="9.28515625" style="5" customWidth="1"/>
    <col min="23" max="25" width="8.5703125" style="5" customWidth="1"/>
    <col min="26" max="26" width="9.140625" style="5" customWidth="1"/>
    <col min="27" max="27" width="9.7109375" style="5" customWidth="1"/>
    <col min="28" max="28" width="8.5703125" style="5" customWidth="1"/>
    <col min="29" max="29" width="8.5703125" style="7" customWidth="1"/>
    <col min="30" max="30" width="9.7109375" style="7" customWidth="1"/>
    <col min="31" max="31" width="9.7109375" style="44" customWidth="1"/>
    <col min="32" max="32" width="1.28515625" style="5" customWidth="1"/>
    <col min="33" max="33" width="11.140625" style="37" customWidth="1"/>
    <col min="34" max="34" width="9" style="36" customWidth="1"/>
    <col min="35" max="35" width="7.85546875" style="36" customWidth="1"/>
    <col min="36" max="16384" width="9.140625" style="5"/>
  </cols>
  <sheetData>
    <row r="1" spans="1:35" s="2" customFormat="1" ht="15" x14ac:dyDescent="0.25">
      <c r="A1" s="4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42"/>
      <c r="AD1" s="42"/>
      <c r="AE1" s="43"/>
      <c r="AG1" s="34"/>
      <c r="AH1" s="178"/>
      <c r="AI1" s="35"/>
    </row>
    <row r="2" spans="1:35" s="2" customFormat="1" ht="15" x14ac:dyDescent="0.25">
      <c r="A2" s="4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8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88"/>
      <c r="AI2" s="188"/>
    </row>
    <row r="3" spans="1:35" s="2" customFormat="1" ht="14.25" x14ac:dyDescent="0.2">
      <c r="B3" s="3"/>
      <c r="C3" s="3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39"/>
    </row>
    <row r="4" spans="1:35" s="6" customFormat="1" ht="51" x14ac:dyDescent="0.25">
      <c r="A4" s="76" t="s">
        <v>1</v>
      </c>
      <c r="B4" s="76"/>
      <c r="C4" s="77"/>
      <c r="D4" s="78">
        <v>1990</v>
      </c>
      <c r="E4" s="78">
        <f t="shared" ref="E4:AC4" si="0">D4+1</f>
        <v>1991</v>
      </c>
      <c r="F4" s="78">
        <f t="shared" si="0"/>
        <v>1992</v>
      </c>
      <c r="G4" s="78">
        <f t="shared" si="0"/>
        <v>1993</v>
      </c>
      <c r="H4" s="78">
        <f t="shared" si="0"/>
        <v>1994</v>
      </c>
      <c r="I4" s="78">
        <f t="shared" si="0"/>
        <v>1995</v>
      </c>
      <c r="J4" s="78">
        <f t="shared" si="0"/>
        <v>1996</v>
      </c>
      <c r="K4" s="78">
        <f t="shared" si="0"/>
        <v>1997</v>
      </c>
      <c r="L4" s="78">
        <f t="shared" si="0"/>
        <v>1998</v>
      </c>
      <c r="M4" s="78">
        <f t="shared" si="0"/>
        <v>1999</v>
      </c>
      <c r="N4" s="78">
        <f t="shared" si="0"/>
        <v>2000</v>
      </c>
      <c r="O4" s="78">
        <f t="shared" si="0"/>
        <v>2001</v>
      </c>
      <c r="P4" s="78">
        <f t="shared" si="0"/>
        <v>2002</v>
      </c>
      <c r="Q4" s="78">
        <f t="shared" si="0"/>
        <v>2003</v>
      </c>
      <c r="R4" s="78">
        <f t="shared" si="0"/>
        <v>2004</v>
      </c>
      <c r="S4" s="78">
        <f t="shared" si="0"/>
        <v>2005</v>
      </c>
      <c r="T4" s="78">
        <f t="shared" si="0"/>
        <v>2006</v>
      </c>
      <c r="U4" s="78">
        <f t="shared" si="0"/>
        <v>2007</v>
      </c>
      <c r="V4" s="78">
        <f t="shared" si="0"/>
        <v>2008</v>
      </c>
      <c r="W4" s="78">
        <f t="shared" si="0"/>
        <v>2009</v>
      </c>
      <c r="X4" s="78">
        <f t="shared" si="0"/>
        <v>2010</v>
      </c>
      <c r="Y4" s="78">
        <f t="shared" si="0"/>
        <v>2011</v>
      </c>
      <c r="Z4" s="78">
        <f t="shared" si="0"/>
        <v>2012</v>
      </c>
      <c r="AA4" s="78">
        <f t="shared" si="0"/>
        <v>2013</v>
      </c>
      <c r="AB4" s="78">
        <f t="shared" si="0"/>
        <v>2014</v>
      </c>
      <c r="AC4" s="79">
        <f t="shared" si="0"/>
        <v>2015</v>
      </c>
      <c r="AD4" s="79">
        <v>2016</v>
      </c>
      <c r="AE4" s="79">
        <v>2017</v>
      </c>
      <c r="AG4" s="128" t="s">
        <v>2</v>
      </c>
      <c r="AH4" s="38" t="s">
        <v>3</v>
      </c>
      <c r="AI4" s="38" t="s">
        <v>4</v>
      </c>
    </row>
    <row r="5" spans="1:35" s="103" customFormat="1" ht="12.75" x14ac:dyDescent="0.25">
      <c r="A5" s="89" t="s">
        <v>5</v>
      </c>
      <c r="B5" s="99"/>
      <c r="C5" s="100"/>
      <c r="D5" s="88" t="s">
        <v>6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G5" s="86"/>
      <c r="AH5" s="86"/>
      <c r="AI5" s="86"/>
    </row>
    <row r="6" spans="1:35" s="107" customFormat="1" x14ac:dyDescent="0.25">
      <c r="A6" s="108" t="s">
        <v>7</v>
      </c>
      <c r="B6" s="109"/>
      <c r="C6" s="110"/>
      <c r="D6" s="126">
        <f>D7+D46+D60+D68+D73</f>
        <v>56207.761112009379</v>
      </c>
      <c r="E6" s="126">
        <f t="shared" ref="E6:AD6" si="1">E7+E46+E60+E68+E73</f>
        <v>55046.822605054862</v>
      </c>
      <c r="F6" s="126">
        <f t="shared" si="1"/>
        <v>53839.797068459811</v>
      </c>
      <c r="G6" s="126">
        <f t="shared" si="1"/>
        <v>56328.06429615317</v>
      </c>
      <c r="H6" s="126">
        <f t="shared" si="1"/>
        <v>58991.593695786098</v>
      </c>
      <c r="I6" s="126">
        <f t="shared" si="1"/>
        <v>62477.788346667287</v>
      </c>
      <c r="J6" s="126">
        <f t="shared" si="1"/>
        <v>64123.730648143675</v>
      </c>
      <c r="K6" s="126">
        <f t="shared" si="1"/>
        <v>62962.738250024035</v>
      </c>
      <c r="L6" s="126">
        <f t="shared" si="1"/>
        <v>64058.333787999189</v>
      </c>
      <c r="M6" s="126">
        <f t="shared" si="1"/>
        <v>65720.636094621354</v>
      </c>
      <c r="N6" s="126">
        <f t="shared" si="1"/>
        <v>66738.519574822392</v>
      </c>
      <c r="O6" s="126">
        <f t="shared" si="1"/>
        <v>68345.939595413467</v>
      </c>
      <c r="P6" s="126">
        <f t="shared" si="1"/>
        <v>65423.607860902084</v>
      </c>
      <c r="Q6" s="126">
        <f t="shared" si="1"/>
        <v>66447.827631130407</v>
      </c>
      <c r="R6" s="126">
        <f t="shared" si="1"/>
        <v>68015.757287734319</v>
      </c>
      <c r="S6" s="126">
        <f t="shared" si="1"/>
        <v>65791.732162293265</v>
      </c>
      <c r="T6" s="126">
        <f t="shared" si="1"/>
        <v>64134.327175344864</v>
      </c>
      <c r="U6" s="126">
        <f>U7+U46+U60+U68+U73</f>
        <v>64762.754370526061</v>
      </c>
      <c r="V6" s="126">
        <f t="shared" si="1"/>
        <v>64937.395099853653</v>
      </c>
      <c r="W6" s="126">
        <f t="shared" si="1"/>
        <v>61792.464085944928</v>
      </c>
      <c r="X6" s="126">
        <f t="shared" si="1"/>
        <v>61440.913189530031</v>
      </c>
      <c r="Y6" s="126">
        <f t="shared" si="1"/>
        <v>61902.679835669856</v>
      </c>
      <c r="Z6" s="126">
        <f t="shared" si="1"/>
        <v>63008.120052396232</v>
      </c>
      <c r="AA6" s="126">
        <f t="shared" si="1"/>
        <v>63701.561811656531</v>
      </c>
      <c r="AB6" s="126">
        <f t="shared" si="1"/>
        <v>62971.086851161708</v>
      </c>
      <c r="AC6" s="126">
        <f t="shared" si="1"/>
        <v>61918.872814106697</v>
      </c>
      <c r="AD6" s="126">
        <f t="shared" si="1"/>
        <v>63667.238627427687</v>
      </c>
      <c r="AE6" s="126">
        <f>AE7+AE46+AE60+AE68+AE73</f>
        <v>64462.341467304337</v>
      </c>
      <c r="AF6" s="174"/>
      <c r="AG6" s="177">
        <f>(AE6-U6)/U6</f>
        <v>-4.6386677982066197E-3</v>
      </c>
      <c r="AH6" s="86">
        <f>(AE6-AD6)/AD6</f>
        <v>1.2488414088908231E-2</v>
      </c>
      <c r="AI6" s="167">
        <f>(AE6-AB6)/AB6</f>
        <v>2.3681576588750235E-2</v>
      </c>
    </row>
    <row r="7" spans="1:35" ht="15" x14ac:dyDescent="0.2">
      <c r="A7" s="50" t="s">
        <v>8</v>
      </c>
      <c r="B7" s="51"/>
      <c r="C7" s="51"/>
      <c r="D7" s="102">
        <f t="shared" ref="D7:AE7" si="2">D8+D18+D38</f>
        <v>42188.646997899144</v>
      </c>
      <c r="E7" s="102">
        <f t="shared" si="2"/>
        <v>41147.139304149045</v>
      </c>
      <c r="F7" s="102">
        <f t="shared" si="2"/>
        <v>40114.752525483251</v>
      </c>
      <c r="G7" s="102">
        <f t="shared" si="2"/>
        <v>42794.681557331583</v>
      </c>
      <c r="H7" s="102">
        <f t="shared" si="2"/>
        <v>45246.735446684645</v>
      </c>
      <c r="I7" s="102">
        <f t="shared" si="2"/>
        <v>48890.999119230735</v>
      </c>
      <c r="J7" s="102">
        <f t="shared" si="2"/>
        <v>50349.364061863038</v>
      </c>
      <c r="K7" s="102">
        <f t="shared" si="2"/>
        <v>48845.182710500281</v>
      </c>
      <c r="L7" s="102">
        <f t="shared" si="2"/>
        <v>49810.796971534757</v>
      </c>
      <c r="M7" s="102">
        <f t="shared" si="2"/>
        <v>51330.102526516726</v>
      </c>
      <c r="N7" s="102">
        <f t="shared" si="2"/>
        <v>52250.751070728176</v>
      </c>
      <c r="O7" s="102">
        <f t="shared" si="2"/>
        <v>54569.262727579597</v>
      </c>
      <c r="P7" s="102">
        <f t="shared" si="2"/>
        <v>51528.246422497541</v>
      </c>
      <c r="Q7" s="102">
        <f t="shared" si="2"/>
        <v>52314.617648948755</v>
      </c>
      <c r="R7" s="102">
        <f t="shared" si="2"/>
        <v>53441.503262164937</v>
      </c>
      <c r="S7" s="102">
        <f t="shared" si="2"/>
        <v>51838.426473830143</v>
      </c>
      <c r="T7" s="102">
        <f t="shared" si="2"/>
        <v>50765.203403536609</v>
      </c>
      <c r="U7" s="102">
        <f t="shared" si="2"/>
        <v>51060.452393853928</v>
      </c>
      <c r="V7" s="102">
        <f t="shared" si="2"/>
        <v>51742.841583057911</v>
      </c>
      <c r="W7" s="102">
        <f t="shared" si="2"/>
        <v>48853.247692383782</v>
      </c>
      <c r="X7" s="102">
        <f t="shared" si="2"/>
        <v>48762.807594733466</v>
      </c>
      <c r="Y7" s="102">
        <f t="shared" si="2"/>
        <v>49398.419659762774</v>
      </c>
      <c r="Z7" s="102">
        <f t="shared" si="2"/>
        <v>50505.297791583223</v>
      </c>
      <c r="AA7" s="102">
        <f t="shared" si="2"/>
        <v>51202.535888428698</v>
      </c>
      <c r="AB7" s="102">
        <f t="shared" si="2"/>
        <v>50877.857696857078</v>
      </c>
      <c r="AC7" s="102">
        <f t="shared" si="2"/>
        <v>49910.362918222898</v>
      </c>
      <c r="AD7" s="102">
        <f t="shared" si="2"/>
        <v>51126.823855587652</v>
      </c>
      <c r="AE7" s="102">
        <f t="shared" si="2"/>
        <v>52006.052606169411</v>
      </c>
      <c r="AG7" s="167">
        <f t="shared" ref="AG7:AG75" si="3">(AE7-U7)/U7</f>
        <v>1.8519229031141598E-2</v>
      </c>
      <c r="AH7" s="86">
        <f t="shared" ref="AH7:AH75" si="4">(AE7-AD7)/AD7</f>
        <v>1.7197014879414763E-2</v>
      </c>
      <c r="AI7" s="167">
        <f t="shared" ref="AI7:AI75" si="5">(AE7-AB7)/AB7</f>
        <v>2.2174575746376719E-2</v>
      </c>
    </row>
    <row r="8" spans="1:35" ht="15" x14ac:dyDescent="0.2">
      <c r="A8" s="52" t="s">
        <v>9</v>
      </c>
      <c r="B8" s="52" t="s">
        <v>10</v>
      </c>
      <c r="C8" s="52"/>
      <c r="D8" s="161">
        <v>19498.368020796501</v>
      </c>
      <c r="E8" s="161">
        <v>18276.261669625299</v>
      </c>
      <c r="F8" s="161">
        <v>17057.614514377499</v>
      </c>
      <c r="G8" s="161">
        <v>19286.053913197298</v>
      </c>
      <c r="H8" s="161">
        <v>19374.754045193698</v>
      </c>
      <c r="I8" s="161">
        <v>21659.940837900798</v>
      </c>
      <c r="J8" s="161">
        <v>21973.593304917202</v>
      </c>
      <c r="K8" s="161">
        <v>19675.660332059499</v>
      </c>
      <c r="L8" s="161">
        <v>20185.758877800701</v>
      </c>
      <c r="M8" s="161">
        <v>22053.083973659799</v>
      </c>
      <c r="N8" s="161">
        <v>22798.459700526</v>
      </c>
      <c r="O8" s="161">
        <v>24909.508627801501</v>
      </c>
      <c r="P8" s="161">
        <v>22635.227155731602</v>
      </c>
      <c r="Q8" s="161">
        <v>22162.875236884</v>
      </c>
      <c r="R8" s="161">
        <v>22638.1552979466</v>
      </c>
      <c r="S8" s="161">
        <v>21875.8333475707</v>
      </c>
      <c r="T8" s="161">
        <v>21569.514889410799</v>
      </c>
      <c r="U8" s="161">
        <v>21326.522742744499</v>
      </c>
      <c r="V8" s="161">
        <v>21182.9884985883</v>
      </c>
      <c r="W8" s="161">
        <v>20813.1404111804</v>
      </c>
      <c r="X8" s="161">
        <v>20283.731309758201</v>
      </c>
      <c r="Y8" s="161">
        <v>21725.952415009</v>
      </c>
      <c r="Z8" s="161">
        <v>21832.928005107799</v>
      </c>
      <c r="AA8" s="161">
        <v>21447.517852695699</v>
      </c>
      <c r="AB8" s="161">
        <v>21548.9164352363</v>
      </c>
      <c r="AC8" s="161">
        <v>19907.046240769301</v>
      </c>
      <c r="AD8" s="161">
        <v>21078.2072754336</v>
      </c>
      <c r="AE8" s="161">
        <v>21384.5437033216</v>
      </c>
      <c r="AG8" s="167">
        <f t="shared" si="3"/>
        <v>2.7206010692409212E-3</v>
      </c>
      <c r="AH8" s="86">
        <f t="shared" si="4"/>
        <v>1.453332457950688E-2</v>
      </c>
      <c r="AI8" s="167">
        <f t="shared" si="5"/>
        <v>-7.6278885023620749E-3</v>
      </c>
    </row>
    <row r="9" spans="1:35" ht="15" x14ac:dyDescent="0.2">
      <c r="A9" s="53"/>
      <c r="B9" s="54" t="s">
        <v>11</v>
      </c>
      <c r="C9" s="55"/>
      <c r="D9" s="151">
        <v>807.13859351500003</v>
      </c>
      <c r="E9" s="151">
        <v>474.22507917199999</v>
      </c>
      <c r="F9" s="151">
        <v>940.90272877300004</v>
      </c>
      <c r="G9" s="151">
        <v>1962.8274933864</v>
      </c>
      <c r="H9" s="151">
        <v>1806.40490566072</v>
      </c>
      <c r="I9" s="151">
        <v>2247.0963539270001</v>
      </c>
      <c r="J9" s="151">
        <v>382.71312678362398</v>
      </c>
      <c r="K9" s="151">
        <v>750.66171353117397</v>
      </c>
      <c r="L9" s="151">
        <v>1491.6912411497501</v>
      </c>
      <c r="M9" s="151">
        <v>850.50143572597403</v>
      </c>
      <c r="N9" s="151">
        <v>1937.6571207362199</v>
      </c>
      <c r="O9" s="151">
        <v>2484.5239275498502</v>
      </c>
      <c r="P9" s="151">
        <v>951.68652310084894</v>
      </c>
      <c r="Q9" s="151">
        <v>1022.51852139604</v>
      </c>
      <c r="R9" s="151">
        <v>1255.4546650459299</v>
      </c>
      <c r="S9" s="151">
        <v>1338.09956080403</v>
      </c>
      <c r="T9" s="151">
        <v>1522.4861115051699</v>
      </c>
      <c r="U9" s="151">
        <v>1144.83267906065</v>
      </c>
      <c r="V9" s="151">
        <v>1485.9965058432999</v>
      </c>
      <c r="W9" s="151">
        <v>1335.74153212186</v>
      </c>
      <c r="X9" s="151">
        <v>1234.69503313716</v>
      </c>
      <c r="Y9" s="151">
        <v>781.463256369693</v>
      </c>
      <c r="Z9" s="151">
        <v>510.41413147436299</v>
      </c>
      <c r="AA9" s="151">
        <v>596.45233667527395</v>
      </c>
      <c r="AB9" s="151">
        <v>578.46310260473297</v>
      </c>
      <c r="AC9" s="151">
        <v>503.60739867401497</v>
      </c>
      <c r="AD9" s="151">
        <v>677.59565381376501</v>
      </c>
      <c r="AE9" s="151">
        <v>574.23916943213499</v>
      </c>
      <c r="AG9" s="167">
        <f t="shared" si="3"/>
        <v>-0.49840777614480253</v>
      </c>
      <c r="AH9" s="86">
        <f t="shared" si="4"/>
        <v>-0.1525341607489667</v>
      </c>
      <c r="AI9" s="167">
        <f t="shared" si="5"/>
        <v>-7.3019923891052699E-3</v>
      </c>
    </row>
    <row r="10" spans="1:35" ht="15" customHeight="1" x14ac:dyDescent="0.2">
      <c r="A10" s="53"/>
      <c r="B10" s="53" t="s">
        <v>12</v>
      </c>
      <c r="C10" s="55"/>
      <c r="D10" s="151">
        <v>1235.85655609332</v>
      </c>
      <c r="E10" s="151">
        <v>1232.5563988784099</v>
      </c>
      <c r="F10" s="151">
        <v>1041.87626136222</v>
      </c>
      <c r="G10" s="151">
        <v>717.51421883945</v>
      </c>
      <c r="H10" s="151">
        <v>710.634354467447</v>
      </c>
      <c r="I10" s="151">
        <v>574.45314940328001</v>
      </c>
      <c r="J10" s="151">
        <v>735.92514400209598</v>
      </c>
      <c r="K10" s="151">
        <v>441.25092531729001</v>
      </c>
      <c r="L10" s="151">
        <v>413.848709054084</v>
      </c>
      <c r="M10" s="151">
        <v>469.75527605155099</v>
      </c>
      <c r="N10" s="151">
        <v>417.04078870533198</v>
      </c>
      <c r="O10" s="151">
        <v>440.61841601583501</v>
      </c>
      <c r="P10" s="151">
        <v>515.41417333784204</v>
      </c>
      <c r="Q10" s="151">
        <v>491.46300472007198</v>
      </c>
      <c r="R10" s="151">
        <v>858.64877541587305</v>
      </c>
      <c r="S10" s="151">
        <v>497.761560116846</v>
      </c>
      <c r="T10" s="151">
        <v>632.28758922735506</v>
      </c>
      <c r="U10" s="151">
        <v>637.925017636961</v>
      </c>
      <c r="V10" s="151">
        <v>485.91000941132199</v>
      </c>
      <c r="W10" s="151">
        <v>582.12068056387602</v>
      </c>
      <c r="X10" s="151">
        <v>657.90922429183695</v>
      </c>
      <c r="Y10" s="151">
        <v>571.08674993355498</v>
      </c>
      <c r="Z10" s="151">
        <v>608.35181075028902</v>
      </c>
      <c r="AA10" s="151">
        <v>523.04104836189299</v>
      </c>
      <c r="AB10" s="151">
        <v>572.02894982341502</v>
      </c>
      <c r="AC10" s="151">
        <v>587.06400483721904</v>
      </c>
      <c r="AD10" s="151">
        <v>688.20756718817199</v>
      </c>
      <c r="AE10" s="151">
        <v>547.36075445829897</v>
      </c>
      <c r="AG10" s="167">
        <f t="shared" si="3"/>
        <v>-0.14196694074506663</v>
      </c>
      <c r="AH10" s="86">
        <f t="shared" si="4"/>
        <v>-0.20465746011095839</v>
      </c>
      <c r="AI10" s="167">
        <f t="shared" si="5"/>
        <v>-4.3124033097854758E-2</v>
      </c>
    </row>
    <row r="11" spans="1:35" s="44" customFormat="1" x14ac:dyDescent="0.25">
      <c r="A11" s="80"/>
      <c r="B11" s="85" t="s">
        <v>13</v>
      </c>
      <c r="C11" s="84"/>
      <c r="D11" s="151">
        <v>2144.09330763456</v>
      </c>
      <c r="E11" s="151">
        <v>1414.1668584358099</v>
      </c>
      <c r="F11" s="151">
        <v>699.93981410782703</v>
      </c>
      <c r="G11" s="151">
        <v>775.65522818311297</v>
      </c>
      <c r="H11" s="151">
        <v>1608.896135465</v>
      </c>
      <c r="I11" s="151">
        <v>2719.3988187187001</v>
      </c>
      <c r="J11" s="151">
        <v>3427.9653095622598</v>
      </c>
      <c r="K11" s="151">
        <v>2109.4594558757299</v>
      </c>
      <c r="L11" s="151">
        <v>3010.97211960923</v>
      </c>
      <c r="M11" s="151">
        <v>4330.3710957059502</v>
      </c>
      <c r="N11" s="151">
        <v>3201.3761746922701</v>
      </c>
      <c r="O11" s="151">
        <v>4542.1874971058296</v>
      </c>
      <c r="P11" s="151">
        <v>4852.5589668412804</v>
      </c>
      <c r="Q11" s="151">
        <v>5196.4566834380503</v>
      </c>
      <c r="R11" s="151">
        <v>5587.7754263775396</v>
      </c>
      <c r="S11" s="151">
        <v>5391.15412255724</v>
      </c>
      <c r="T11" s="151">
        <v>6034.54362093085</v>
      </c>
      <c r="U11" s="151">
        <v>6403.3058894990099</v>
      </c>
      <c r="V11" s="151">
        <v>6634.3524608426997</v>
      </c>
      <c r="W11" s="151">
        <v>6838.1220795085901</v>
      </c>
      <c r="X11" s="151">
        <v>6970.2864002193</v>
      </c>
      <c r="Y11" s="151">
        <v>7770.7405296905699</v>
      </c>
      <c r="Z11" s="151">
        <v>8204.5165462213408</v>
      </c>
      <c r="AA11" s="151">
        <v>8162.2681438828104</v>
      </c>
      <c r="AB11" s="151">
        <v>8234.9071798639798</v>
      </c>
      <c r="AC11" s="151">
        <v>7069.8513282385302</v>
      </c>
      <c r="AD11" s="151">
        <v>7433.1181021842303</v>
      </c>
      <c r="AE11" s="151">
        <v>7242.1469127801902</v>
      </c>
      <c r="AG11" s="167">
        <f>(AE11-U11)/U11</f>
        <v>0.13100124182054507</v>
      </c>
      <c r="AH11" s="86">
        <f t="shared" si="4"/>
        <v>-2.5691935306116426E-2</v>
      </c>
      <c r="AI11" s="167">
        <f t="shared" si="5"/>
        <v>-0.12055512532203035</v>
      </c>
    </row>
    <row r="12" spans="1:35" s="44" customFormat="1" x14ac:dyDescent="0.25">
      <c r="A12" s="80"/>
      <c r="B12" s="85" t="s">
        <v>14</v>
      </c>
      <c r="C12" s="84"/>
      <c r="D12" s="151">
        <v>618.67932415035705</v>
      </c>
      <c r="E12" s="151">
        <v>631.015576640473</v>
      </c>
      <c r="F12" s="151">
        <v>436.541096255833</v>
      </c>
      <c r="G12" s="151">
        <v>520.135773143027</v>
      </c>
      <c r="H12" s="151">
        <v>449.72748662870799</v>
      </c>
      <c r="I12" s="151">
        <v>549.11930756230299</v>
      </c>
      <c r="J12" s="151">
        <v>670.98875644774296</v>
      </c>
      <c r="K12" s="151">
        <v>645.49189556226804</v>
      </c>
      <c r="L12" s="151">
        <v>542.372037752766</v>
      </c>
      <c r="M12" s="151">
        <v>590.48259510184801</v>
      </c>
      <c r="N12" s="151">
        <v>616.19822726822304</v>
      </c>
      <c r="O12" s="151">
        <v>864.67002076426297</v>
      </c>
      <c r="P12" s="151">
        <v>650.76310617712102</v>
      </c>
      <c r="Q12" s="151">
        <v>728.25556698232594</v>
      </c>
      <c r="R12" s="151">
        <v>714.91307294872297</v>
      </c>
      <c r="S12" s="151">
        <v>386.47227116643302</v>
      </c>
      <c r="T12" s="151">
        <v>595.91617613601204</v>
      </c>
      <c r="U12" s="151">
        <v>600.37811209570202</v>
      </c>
      <c r="V12" s="151">
        <v>625.742614757296</v>
      </c>
      <c r="W12" s="151">
        <v>526.72194899140595</v>
      </c>
      <c r="X12" s="151">
        <v>599.67168745501601</v>
      </c>
      <c r="Y12" s="151">
        <v>559.80750780942901</v>
      </c>
      <c r="Z12" s="151">
        <v>612.26939517866299</v>
      </c>
      <c r="AA12" s="151">
        <v>588.95257591719098</v>
      </c>
      <c r="AB12" s="151">
        <v>561.00251363602399</v>
      </c>
      <c r="AC12" s="151">
        <v>457.82605266147101</v>
      </c>
      <c r="AD12" s="151">
        <v>500.15737101576798</v>
      </c>
      <c r="AE12" s="151">
        <v>468.95545035366302</v>
      </c>
      <c r="AG12" s="167">
        <f t="shared" ref="AG12" si="6">(AE12-U12)/U12</f>
        <v>-0.21889982178612441</v>
      </c>
      <c r="AH12" s="86">
        <f t="shared" ref="AH12" si="7">(AE12-AD12)/AD12</f>
        <v>-6.2384206392354216E-2</v>
      </c>
      <c r="AI12" s="167">
        <f t="shared" ref="AI12" si="8">(AE12-AB12)/AB12</f>
        <v>-0.164076026479412</v>
      </c>
    </row>
    <row r="13" spans="1:35" ht="15" customHeight="1" x14ac:dyDescent="0.2">
      <c r="A13" s="53"/>
      <c r="B13" s="53" t="s">
        <v>15</v>
      </c>
      <c r="C13" s="55"/>
      <c r="D13" s="151">
        <v>6518.3954840617998</v>
      </c>
      <c r="E13" s="151">
        <v>6187.6057702268299</v>
      </c>
      <c r="F13" s="151">
        <v>5561.44466228489</v>
      </c>
      <c r="G13" s="151">
        <v>6013.6983497022802</v>
      </c>
      <c r="H13" s="151">
        <v>6205.6327261622</v>
      </c>
      <c r="I13" s="151">
        <v>7022.7178284026604</v>
      </c>
      <c r="J13" s="151">
        <v>7608.9227949247997</v>
      </c>
      <c r="K13" s="151">
        <v>7126.1675521137504</v>
      </c>
      <c r="L13" s="151">
        <v>6636.1731076042997</v>
      </c>
      <c r="M13" s="151">
        <v>7327.5659055620899</v>
      </c>
      <c r="N13" s="151">
        <v>7837.40716766888</v>
      </c>
      <c r="O13" s="151">
        <v>7822.3723758074302</v>
      </c>
      <c r="P13" s="151">
        <v>6759.4118897405997</v>
      </c>
      <c r="Q13" s="151">
        <v>6846.6123444146597</v>
      </c>
      <c r="R13" s="151">
        <v>6517.3161422171897</v>
      </c>
      <c r="S13" s="151">
        <v>6213.3104184374897</v>
      </c>
      <c r="T13" s="151">
        <v>4720.8743396986201</v>
      </c>
      <c r="U13" s="151">
        <v>4548.1373212082999</v>
      </c>
      <c r="V13" s="151">
        <v>3881.4976409219298</v>
      </c>
      <c r="W13" s="151">
        <v>3892.87312569393</v>
      </c>
      <c r="X13" s="151">
        <v>3897.5552222307101</v>
      </c>
      <c r="Y13" s="151">
        <v>4031.2114902196499</v>
      </c>
      <c r="Z13" s="151">
        <v>4118.4084604794698</v>
      </c>
      <c r="AA13" s="151">
        <v>4115.63301994415</v>
      </c>
      <c r="AB13" s="151">
        <v>4413.4410076271397</v>
      </c>
      <c r="AC13" s="151">
        <v>4434.8560029779201</v>
      </c>
      <c r="AD13" s="151">
        <v>4689.0260650456003</v>
      </c>
      <c r="AE13" s="151">
        <v>4981.9699128976399</v>
      </c>
      <c r="AG13" s="167">
        <f t="shared" si="3"/>
        <v>9.5386871822525365E-2</v>
      </c>
      <c r="AH13" s="86">
        <f t="shared" si="4"/>
        <v>6.2474348358989303E-2</v>
      </c>
      <c r="AI13" s="167">
        <f t="shared" si="5"/>
        <v>0.12881760610099702</v>
      </c>
    </row>
    <row r="14" spans="1:35" ht="15" customHeight="1" x14ac:dyDescent="0.2">
      <c r="A14" s="53"/>
      <c r="B14" s="53" t="s">
        <v>16</v>
      </c>
      <c r="C14" s="56"/>
      <c r="D14" s="151">
        <v>307.48042951399998</v>
      </c>
      <c r="E14" s="151">
        <v>270.70932133999997</v>
      </c>
      <c r="F14" s="151">
        <v>321.43486451155002</v>
      </c>
      <c r="G14" s="151">
        <v>344.32926718290003</v>
      </c>
      <c r="H14" s="151">
        <v>286.37232818400003</v>
      </c>
      <c r="I14" s="151">
        <v>201.02716892800001</v>
      </c>
      <c r="J14" s="151">
        <v>209.25819920000001</v>
      </c>
      <c r="K14" s="151">
        <v>127.10867880000001</v>
      </c>
      <c r="L14" s="151">
        <v>101.57639159999999</v>
      </c>
      <c r="M14" s="151">
        <v>86.729217700000007</v>
      </c>
      <c r="N14" s="151">
        <v>76.651126899999994</v>
      </c>
      <c r="O14" s="151">
        <v>72.403913200000005</v>
      </c>
      <c r="P14" s="151">
        <v>75.995156199999997</v>
      </c>
      <c r="Q14" s="151">
        <v>84.111135099999998</v>
      </c>
      <c r="R14" s="151">
        <v>104.4270894</v>
      </c>
      <c r="S14" s="151">
        <v>113.5421918</v>
      </c>
      <c r="T14" s="151">
        <v>119.4069478</v>
      </c>
      <c r="U14" s="151">
        <v>126.5707056</v>
      </c>
      <c r="V14" s="151">
        <v>106.4378099</v>
      </c>
      <c r="W14" s="151">
        <v>64.449251000000004</v>
      </c>
      <c r="X14" s="151">
        <v>83.593524500000001</v>
      </c>
      <c r="Y14" s="151">
        <v>102.9928946</v>
      </c>
      <c r="Z14" s="151">
        <v>99.848224700000003</v>
      </c>
      <c r="AA14" s="151">
        <v>68.030929099999994</v>
      </c>
      <c r="AB14" s="151">
        <v>66.1957752</v>
      </c>
      <c r="AC14" s="151">
        <v>70.921253899999996</v>
      </c>
      <c r="AD14" s="151">
        <v>95.326674400000002</v>
      </c>
      <c r="AE14" s="151">
        <v>96.650039699999994</v>
      </c>
      <c r="AG14" s="167">
        <f t="shared" si="3"/>
        <v>-0.23639487319094163</v>
      </c>
      <c r="AH14" s="86">
        <f t="shared" si="4"/>
        <v>1.3882423868549345E-2</v>
      </c>
      <c r="AI14" s="167">
        <f t="shared" si="5"/>
        <v>0.46006356762175954</v>
      </c>
    </row>
    <row r="15" spans="1:35" ht="15" customHeight="1" x14ac:dyDescent="0.2">
      <c r="A15" s="53"/>
      <c r="B15" s="53" t="s">
        <v>17</v>
      </c>
      <c r="C15" s="53"/>
      <c r="D15" s="151">
        <v>2955.88683359476</v>
      </c>
      <c r="E15" s="151">
        <v>3218.4607369585101</v>
      </c>
      <c r="F15" s="151">
        <v>3327.48671845433</v>
      </c>
      <c r="G15" s="151">
        <v>3720.1476987291999</v>
      </c>
      <c r="H15" s="151">
        <v>3447.2685166299998</v>
      </c>
      <c r="I15" s="151">
        <v>3524.9318985606801</v>
      </c>
      <c r="J15" s="151">
        <v>3563.1665323648199</v>
      </c>
      <c r="K15" s="151">
        <v>3445.7042191055202</v>
      </c>
      <c r="L15" s="151">
        <v>3051.17250372545</v>
      </c>
      <c r="M15" s="151">
        <v>3147.3334946537402</v>
      </c>
      <c r="N15" s="151">
        <v>3565.67759490753</v>
      </c>
      <c r="O15" s="151">
        <v>3560.9219956901902</v>
      </c>
      <c r="P15" s="151">
        <v>4171.8716952018804</v>
      </c>
      <c r="Q15" s="151">
        <v>3415.5331377242201</v>
      </c>
      <c r="R15" s="151">
        <v>3302.6221481340799</v>
      </c>
      <c r="S15" s="151">
        <v>3182.9598287470399</v>
      </c>
      <c r="T15" s="151">
        <v>3113.4593654973901</v>
      </c>
      <c r="U15" s="151">
        <v>3071.4530530602801</v>
      </c>
      <c r="V15" s="151">
        <v>3265.6739567155901</v>
      </c>
      <c r="W15" s="151">
        <v>2909.1236081471102</v>
      </c>
      <c r="X15" s="151">
        <v>2671.1331685541099</v>
      </c>
      <c r="Y15" s="151">
        <v>2986.7798943063499</v>
      </c>
      <c r="Z15" s="151">
        <v>2970.8983249981702</v>
      </c>
      <c r="AA15" s="151">
        <v>2736.4293837274499</v>
      </c>
      <c r="AB15" s="151">
        <v>2654.9533376126001</v>
      </c>
      <c r="AC15" s="151">
        <v>2415.7652396302001</v>
      </c>
      <c r="AD15" s="151">
        <v>2445.8956491256199</v>
      </c>
      <c r="AE15" s="151">
        <v>2497.3692575577602</v>
      </c>
      <c r="AG15" s="167">
        <f t="shared" si="3"/>
        <v>-0.18690951337528161</v>
      </c>
      <c r="AH15" s="86">
        <f t="shared" si="4"/>
        <v>2.1044891449290372E-2</v>
      </c>
      <c r="AI15" s="167">
        <f t="shared" si="5"/>
        <v>-5.9354745645565053E-2</v>
      </c>
    </row>
    <row r="16" spans="1:35" ht="15" customHeight="1" x14ac:dyDescent="0.2">
      <c r="A16" s="53"/>
      <c r="B16" s="53" t="s">
        <v>18</v>
      </c>
      <c r="C16" s="53"/>
      <c r="D16" s="151">
        <v>4587.4512483294302</v>
      </c>
      <c r="E16" s="151">
        <v>4472.2339880975596</v>
      </c>
      <c r="F16" s="151">
        <v>4355.1450001988496</v>
      </c>
      <c r="G16" s="151">
        <v>4856.8927746189302</v>
      </c>
      <c r="H16" s="151">
        <v>4657.0284888395799</v>
      </c>
      <c r="I16" s="151">
        <v>4667.6707596221404</v>
      </c>
      <c r="J16" s="151">
        <v>5185.9693590319002</v>
      </c>
      <c r="K16" s="151">
        <v>4760.19370375379</v>
      </c>
      <c r="L16" s="151">
        <v>4685.7998349050704</v>
      </c>
      <c r="M16" s="151">
        <v>4987.5741481586101</v>
      </c>
      <c r="N16" s="151">
        <v>4827.7821965475596</v>
      </c>
      <c r="O16" s="151">
        <v>4757.9196222681403</v>
      </c>
      <c r="P16" s="151">
        <v>4526.0564477319904</v>
      </c>
      <c r="Q16" s="151">
        <v>4292.8395580086099</v>
      </c>
      <c r="R16" s="151">
        <v>4223.8218623072398</v>
      </c>
      <c r="S16" s="151">
        <v>4677.3073077415802</v>
      </c>
      <c r="T16" s="151">
        <v>4756.0159707153698</v>
      </c>
      <c r="U16" s="151">
        <v>4719.8190915836203</v>
      </c>
      <c r="V16" s="151">
        <v>4633.5196860961596</v>
      </c>
      <c r="W16" s="151">
        <v>4614.4800289536597</v>
      </c>
      <c r="X16" s="151">
        <v>3858.5532945700302</v>
      </c>
      <c r="Y16" s="151">
        <v>4640.9263574797897</v>
      </c>
      <c r="Z16" s="151">
        <v>4320.4928393054997</v>
      </c>
      <c r="AA16" s="151">
        <v>4271.2435920869702</v>
      </c>
      <c r="AB16" s="151">
        <v>4085.74238286845</v>
      </c>
      <c r="AC16" s="151">
        <v>3954.4290674499298</v>
      </c>
      <c r="AD16" s="151">
        <v>3985.9141836604499</v>
      </c>
      <c r="AE16" s="151">
        <v>4401.25599504194</v>
      </c>
      <c r="AG16" s="167">
        <f t="shared" si="3"/>
        <v>-6.7494768413844913E-2</v>
      </c>
      <c r="AH16" s="86">
        <f t="shared" si="4"/>
        <v>0.10420239680124332</v>
      </c>
      <c r="AI16" s="167">
        <f t="shared" si="5"/>
        <v>7.7223080313737105E-2</v>
      </c>
    </row>
    <row r="17" spans="1:35" ht="15" customHeight="1" x14ac:dyDescent="0.2">
      <c r="A17" s="53"/>
      <c r="B17" s="53" t="s">
        <v>19</v>
      </c>
      <c r="C17" s="53"/>
      <c r="D17" s="151">
        <v>323.38624390333001</v>
      </c>
      <c r="E17" s="151">
        <v>375.28793987567002</v>
      </c>
      <c r="F17" s="151">
        <v>372.84336842902002</v>
      </c>
      <c r="G17" s="151">
        <v>374.85310941199998</v>
      </c>
      <c r="H17" s="151">
        <v>202.78910315600001</v>
      </c>
      <c r="I17" s="151">
        <v>153.52555277600001</v>
      </c>
      <c r="J17" s="151">
        <v>188.68408260000001</v>
      </c>
      <c r="K17" s="151">
        <v>269.62218799999999</v>
      </c>
      <c r="L17" s="151">
        <v>252.1529324</v>
      </c>
      <c r="M17" s="151">
        <v>262.770805</v>
      </c>
      <c r="N17" s="151">
        <v>318.66930309999998</v>
      </c>
      <c r="O17" s="151">
        <v>363.89085940000001</v>
      </c>
      <c r="P17" s="151">
        <v>131.46919740000001</v>
      </c>
      <c r="Q17" s="151">
        <v>85.085285099999993</v>
      </c>
      <c r="R17" s="151">
        <v>73.176116100000002</v>
      </c>
      <c r="S17" s="151">
        <v>75.226086199999997</v>
      </c>
      <c r="T17" s="151">
        <v>74.524767900000001</v>
      </c>
      <c r="U17" s="151">
        <v>74.100873000000007</v>
      </c>
      <c r="V17" s="151">
        <v>63.857814099999999</v>
      </c>
      <c r="W17" s="151">
        <v>49.508156200000002</v>
      </c>
      <c r="X17" s="151">
        <v>310.33375480000001</v>
      </c>
      <c r="Y17" s="151">
        <v>280.94373460000003</v>
      </c>
      <c r="Z17" s="151">
        <v>387.728272</v>
      </c>
      <c r="AA17" s="151">
        <v>385.46682299999998</v>
      </c>
      <c r="AB17" s="151">
        <v>382.182186</v>
      </c>
      <c r="AC17" s="151">
        <v>412.72589240000002</v>
      </c>
      <c r="AD17" s="151">
        <v>562.96600899999999</v>
      </c>
      <c r="AE17" s="151">
        <v>574.5962111</v>
      </c>
      <c r="AG17" s="167">
        <f t="shared" si="3"/>
        <v>6.7542434769965531</v>
      </c>
      <c r="AH17" s="86">
        <f t="shared" si="4"/>
        <v>2.0658799845942422E-2</v>
      </c>
      <c r="AI17" s="167">
        <f t="shared" si="5"/>
        <v>0.5034615221443105</v>
      </c>
    </row>
    <row r="18" spans="1:35" ht="15" x14ac:dyDescent="0.2">
      <c r="A18" s="52" t="s">
        <v>20</v>
      </c>
      <c r="B18" s="52" t="s">
        <v>21</v>
      </c>
      <c r="C18" s="52"/>
      <c r="D18" s="161">
        <v>18575.771758233499</v>
      </c>
      <c r="E18" s="161">
        <v>18862.009809739098</v>
      </c>
      <c r="F18" s="161">
        <v>19092.284479752401</v>
      </c>
      <c r="G18" s="161">
        <v>19612.428239156699</v>
      </c>
      <c r="H18" s="161">
        <v>20743.6976751367</v>
      </c>
      <c r="I18" s="161">
        <v>21830.5015451482</v>
      </c>
      <c r="J18" s="161">
        <v>22468.9582822872</v>
      </c>
      <c r="K18" s="161">
        <v>23082.6621174512</v>
      </c>
      <c r="L18" s="161">
        <v>23619.5979594362</v>
      </c>
      <c r="M18" s="161">
        <v>23519.508386206599</v>
      </c>
      <c r="N18" s="161">
        <v>23721.440840528401</v>
      </c>
      <c r="O18" s="161">
        <v>23729.8817952832</v>
      </c>
      <c r="P18" s="161">
        <v>23482.6375792572</v>
      </c>
      <c r="Q18" s="161">
        <v>24889.272380708699</v>
      </c>
      <c r="R18" s="161">
        <v>25651.005285985299</v>
      </c>
      <c r="S18" s="161">
        <v>24612.452053537902</v>
      </c>
      <c r="T18" s="161">
        <v>24121.580960321298</v>
      </c>
      <c r="U18" s="161">
        <v>24674.467141695801</v>
      </c>
      <c r="V18" s="161">
        <v>25084.806118950899</v>
      </c>
      <c r="W18" s="161">
        <v>23106.222252439798</v>
      </c>
      <c r="X18" s="161">
        <v>23604.309553010698</v>
      </c>
      <c r="Y18" s="161">
        <v>22257.289986712301</v>
      </c>
      <c r="Z18" s="161">
        <v>23543.467469952899</v>
      </c>
      <c r="AA18" s="161">
        <v>24304.276024303999</v>
      </c>
      <c r="AB18" s="161">
        <v>24145.898854552401</v>
      </c>
      <c r="AC18" s="161">
        <v>25079.394606236499</v>
      </c>
      <c r="AD18" s="161">
        <v>25569.622538539501</v>
      </c>
      <c r="AE18" s="161">
        <v>26178.4809457437</v>
      </c>
      <c r="AG18" s="167">
        <f t="shared" si="3"/>
        <v>6.0954256698267782E-2</v>
      </c>
      <c r="AH18" s="86">
        <f t="shared" si="4"/>
        <v>2.3811787064377078E-2</v>
      </c>
      <c r="AI18" s="167">
        <f t="shared" si="5"/>
        <v>8.4179185187304897E-2</v>
      </c>
    </row>
    <row r="19" spans="1:35" ht="15" x14ac:dyDescent="0.2">
      <c r="A19" s="53"/>
      <c r="B19" s="53" t="s">
        <v>22</v>
      </c>
      <c r="C19" s="55"/>
      <c r="D19" s="151">
        <v>1339.3676946338201</v>
      </c>
      <c r="E19" s="151">
        <v>1201.91534895882</v>
      </c>
      <c r="F19" s="151">
        <v>1188.1676681146</v>
      </c>
      <c r="G19" s="151">
        <v>1133.9665639377299</v>
      </c>
      <c r="H19" s="151">
        <v>1190.8649363109801</v>
      </c>
      <c r="I19" s="151">
        <v>1298.0377412139101</v>
      </c>
      <c r="J19" s="151">
        <v>1464.1904810092101</v>
      </c>
      <c r="K19" s="151">
        <v>1490.2341287356001</v>
      </c>
      <c r="L19" s="151">
        <v>1590.7849317514599</v>
      </c>
      <c r="M19" s="151">
        <v>1638.91494714954</v>
      </c>
      <c r="N19" s="151">
        <v>1593.2293594140999</v>
      </c>
      <c r="O19" s="151">
        <v>1433.3798185216899</v>
      </c>
      <c r="P19" s="151">
        <v>1398.47611417748</v>
      </c>
      <c r="Q19" s="151">
        <v>1398.0549506083</v>
      </c>
      <c r="R19" s="151">
        <v>1528.41443862144</v>
      </c>
      <c r="S19" s="151">
        <v>1579.67123269634</v>
      </c>
      <c r="T19" s="151">
        <v>1561.9916522761</v>
      </c>
      <c r="U19" s="151">
        <v>1515.11959802453</v>
      </c>
      <c r="V19" s="151">
        <v>1424.2035563799</v>
      </c>
      <c r="W19" s="151">
        <v>1245.06595081973</v>
      </c>
      <c r="X19" s="151">
        <v>1191.95143053068</v>
      </c>
      <c r="Y19" s="151">
        <v>1142.0381996507101</v>
      </c>
      <c r="Z19" s="151">
        <v>1299.84665974518</v>
      </c>
      <c r="AA19" s="151">
        <v>1335.86686890073</v>
      </c>
      <c r="AB19" s="151">
        <v>1302.4910040918201</v>
      </c>
      <c r="AC19" s="151">
        <v>1309.1230758029701</v>
      </c>
      <c r="AD19" s="151">
        <v>1333.9022230922201</v>
      </c>
      <c r="AE19" s="151">
        <v>1372.5035184640799</v>
      </c>
      <c r="AG19" s="167">
        <f t="shared" si="3"/>
        <v>-9.4128595357355488E-2</v>
      </c>
      <c r="AH19" s="86">
        <f t="shared" si="4"/>
        <v>2.8938624363617306E-2</v>
      </c>
      <c r="AI19" s="167">
        <f t="shared" si="5"/>
        <v>5.3752781518116535E-2</v>
      </c>
    </row>
    <row r="20" spans="1:35" ht="15" x14ac:dyDescent="0.2">
      <c r="A20" s="53"/>
      <c r="B20" s="53" t="s">
        <v>23</v>
      </c>
      <c r="C20" s="55"/>
      <c r="D20" s="151">
        <v>9599.9710607790694</v>
      </c>
      <c r="E20" s="151">
        <v>9640.6222026011801</v>
      </c>
      <c r="F20" s="151">
        <v>9673.59027524257</v>
      </c>
      <c r="G20" s="151">
        <v>9977.5637724254193</v>
      </c>
      <c r="H20" s="151">
        <v>10649.330486152599</v>
      </c>
      <c r="I20" s="151">
        <v>11016.7946593201</v>
      </c>
      <c r="J20" s="151">
        <v>11517.9170403196</v>
      </c>
      <c r="K20" s="151">
        <v>12496.356940198901</v>
      </c>
      <c r="L20" s="151">
        <v>13398.560037012399</v>
      </c>
      <c r="M20" s="151">
        <v>13562.081877418799</v>
      </c>
      <c r="N20" s="151">
        <v>13763.770719251899</v>
      </c>
      <c r="O20" s="151">
        <v>14117.6602657492</v>
      </c>
      <c r="P20" s="151">
        <v>14329.409974600399</v>
      </c>
      <c r="Q20" s="151">
        <v>14938.3923675689</v>
      </c>
      <c r="R20" s="151">
        <v>15823.642308345399</v>
      </c>
      <c r="S20" s="151">
        <v>15491.206776188201</v>
      </c>
      <c r="T20" s="151">
        <v>15470.830376836901</v>
      </c>
      <c r="U20" s="151">
        <v>15745.3851192656</v>
      </c>
      <c r="V20" s="151">
        <v>16025.5343589039</v>
      </c>
      <c r="W20" s="151">
        <v>14898.3080031268</v>
      </c>
      <c r="X20" s="151">
        <v>15074.2184751311</v>
      </c>
      <c r="Y20" s="151">
        <v>14595.0224378646</v>
      </c>
      <c r="Z20" s="151">
        <v>15337.5509318723</v>
      </c>
      <c r="AA20" s="151">
        <v>16320.2175243724</v>
      </c>
      <c r="AB20" s="151">
        <v>16319.0620380776</v>
      </c>
      <c r="AC20" s="151">
        <v>16788.1715654203</v>
      </c>
      <c r="AD20" s="151">
        <v>17956.918414039999</v>
      </c>
      <c r="AE20" s="151">
        <v>17493.571064314099</v>
      </c>
      <c r="AG20" s="167">
        <f t="shared" si="3"/>
        <v>0.11102846528088214</v>
      </c>
      <c r="AH20" s="86">
        <f t="shared" si="4"/>
        <v>-2.580327754697722E-2</v>
      </c>
      <c r="AI20" s="167">
        <f t="shared" si="5"/>
        <v>7.1971601278063249E-2</v>
      </c>
    </row>
    <row r="21" spans="1:35" s="27" customFormat="1" ht="13.15" customHeight="1" x14ac:dyDescent="0.2">
      <c r="A21" s="55"/>
      <c r="B21" s="55"/>
      <c r="C21" s="87" t="s">
        <v>24</v>
      </c>
      <c r="D21" s="162">
        <v>3897.84868779302</v>
      </c>
      <c r="E21" s="162">
        <v>3923.9984611054801</v>
      </c>
      <c r="F21" s="162">
        <v>3982.9029713722098</v>
      </c>
      <c r="G21" s="162">
        <v>4121.1004796527004</v>
      </c>
      <c r="H21" s="162">
        <v>4261.8208687165697</v>
      </c>
      <c r="I21" s="162">
        <v>4281.47337165728</v>
      </c>
      <c r="J21" s="162">
        <v>4299.5461955921</v>
      </c>
      <c r="K21" s="162">
        <v>4460.8596592412796</v>
      </c>
      <c r="L21" s="162">
        <v>4594.26851078654</v>
      </c>
      <c r="M21" s="162">
        <v>4512.80095335646</v>
      </c>
      <c r="N21" s="162">
        <v>4484.8899911711696</v>
      </c>
      <c r="O21" s="162">
        <v>4479.5335307576897</v>
      </c>
      <c r="P21" s="162">
        <v>4480.6324945757497</v>
      </c>
      <c r="Q21" s="162">
        <v>4522.7757298365896</v>
      </c>
      <c r="R21" s="162">
        <v>4734.7324038365696</v>
      </c>
      <c r="S21" s="162">
        <v>4453.5823295785203</v>
      </c>
      <c r="T21" s="162">
        <v>4330.3856298159899</v>
      </c>
      <c r="U21" s="162">
        <v>4235.5829186596702</v>
      </c>
      <c r="V21" s="162">
        <v>4119.3155607778999</v>
      </c>
      <c r="W21" s="162">
        <v>4119.6710916436105</v>
      </c>
      <c r="X21" s="162">
        <v>3882.1908145284301</v>
      </c>
      <c r="Y21" s="162">
        <v>3583.92513188678</v>
      </c>
      <c r="Z21" s="162">
        <v>3615.7187858213701</v>
      </c>
      <c r="AA21" s="162">
        <v>3686.7692115016498</v>
      </c>
      <c r="AB21" s="162">
        <v>3676.9653237902799</v>
      </c>
      <c r="AC21" s="162">
        <v>3800.3095736978999</v>
      </c>
      <c r="AD21" s="162">
        <v>4108.5253615799302</v>
      </c>
      <c r="AE21" s="162">
        <v>3904.88202201166</v>
      </c>
      <c r="AG21" s="167">
        <f t="shared" si="3"/>
        <v>-7.8076832161902046E-2</v>
      </c>
      <c r="AH21" s="86">
        <f t="shared" si="4"/>
        <v>-4.956604174154576E-2</v>
      </c>
      <c r="AI21" s="167">
        <f t="shared" si="5"/>
        <v>6.1985000714241061E-2</v>
      </c>
    </row>
    <row r="22" spans="1:35" s="27" customFormat="1" ht="13.15" customHeight="1" x14ac:dyDescent="0.2">
      <c r="A22" s="55"/>
      <c r="B22" s="55"/>
      <c r="C22" s="87" t="s">
        <v>25</v>
      </c>
      <c r="D22" s="162">
        <v>2113.9962008811799</v>
      </c>
      <c r="E22" s="162">
        <v>2185.7333812943498</v>
      </c>
      <c r="F22" s="162">
        <v>2280.40274319626</v>
      </c>
      <c r="G22" s="162">
        <v>2430.1983515124498</v>
      </c>
      <c r="H22" s="162">
        <v>2653.9933417413499</v>
      </c>
      <c r="I22" s="162">
        <v>2815.4314784364701</v>
      </c>
      <c r="J22" s="162">
        <v>2972.99374421418</v>
      </c>
      <c r="K22" s="162">
        <v>3233.7437035457401</v>
      </c>
      <c r="L22" s="162">
        <v>3482.1840630033498</v>
      </c>
      <c r="M22" s="162">
        <v>3573.5372564650102</v>
      </c>
      <c r="N22" s="162">
        <v>3646.1208512566</v>
      </c>
      <c r="O22" s="162">
        <v>3724.8378417407898</v>
      </c>
      <c r="P22" s="162">
        <v>3749.8798306542299</v>
      </c>
      <c r="Q22" s="162">
        <v>3842.6851938427799</v>
      </c>
      <c r="R22" s="162">
        <v>4086.0029641689498</v>
      </c>
      <c r="S22" s="162">
        <v>3906.6684479278301</v>
      </c>
      <c r="T22" s="162">
        <v>3920.7230089035602</v>
      </c>
      <c r="U22" s="162">
        <v>3975.0570992893399</v>
      </c>
      <c r="V22" s="162">
        <v>3961.60978550137</v>
      </c>
      <c r="W22" s="162">
        <v>4087.3236663745201</v>
      </c>
      <c r="X22" s="162">
        <v>4046.3086468919901</v>
      </c>
      <c r="Y22" s="162">
        <v>3894.0069483214802</v>
      </c>
      <c r="Z22" s="162">
        <v>4040.3513848614698</v>
      </c>
      <c r="AA22" s="162">
        <v>4204.0713143623198</v>
      </c>
      <c r="AB22" s="162">
        <v>4381.2603963751799</v>
      </c>
      <c r="AC22" s="162">
        <v>4676.2128668144096</v>
      </c>
      <c r="AD22" s="162">
        <v>5260.5647215659001</v>
      </c>
      <c r="AE22" s="162">
        <v>5202.6596347267396</v>
      </c>
      <c r="AG22" s="167">
        <f t="shared" si="3"/>
        <v>0.30882639035722786</v>
      </c>
      <c r="AH22" s="86">
        <f t="shared" si="4"/>
        <v>-1.1007389872379335E-2</v>
      </c>
      <c r="AI22" s="167">
        <f t="shared" si="5"/>
        <v>0.18748012307854184</v>
      </c>
    </row>
    <row r="23" spans="1:35" s="27" customFormat="1" ht="13.15" customHeight="1" x14ac:dyDescent="0.2">
      <c r="A23" s="55"/>
      <c r="B23" s="55"/>
      <c r="C23" s="87" t="s">
        <v>26</v>
      </c>
      <c r="D23" s="162">
        <v>950.11660228772701</v>
      </c>
      <c r="E23" s="162">
        <v>1004.77308260635</v>
      </c>
      <c r="F23" s="162">
        <v>1089.11729478808</v>
      </c>
      <c r="G23" s="162">
        <v>1220.6011939510799</v>
      </c>
      <c r="H23" s="162">
        <v>1296.5494861381701</v>
      </c>
      <c r="I23" s="162">
        <v>1322.0246086340501</v>
      </c>
      <c r="J23" s="162">
        <v>1422.37812978029</v>
      </c>
      <c r="K23" s="162">
        <v>1572.13166347571</v>
      </c>
      <c r="L23" s="162">
        <v>1716.40765298884</v>
      </c>
      <c r="M23" s="162">
        <v>1708.93558421387</v>
      </c>
      <c r="N23" s="162">
        <v>1730.0433537556901</v>
      </c>
      <c r="O23" s="162">
        <v>1785.55425968846</v>
      </c>
      <c r="P23" s="162">
        <v>1790.77949385896</v>
      </c>
      <c r="Q23" s="162">
        <v>1820.0514786240201</v>
      </c>
      <c r="R23" s="162">
        <v>1948.10669831563</v>
      </c>
      <c r="S23" s="162">
        <v>1863.7624907428101</v>
      </c>
      <c r="T23" s="162">
        <v>1816.8019403078599</v>
      </c>
      <c r="U23" s="162">
        <v>1853.87561644369</v>
      </c>
      <c r="V23" s="162">
        <v>1884.71979553903</v>
      </c>
      <c r="W23" s="162">
        <v>1879.20769492511</v>
      </c>
      <c r="X23" s="162">
        <v>1812.8904432019301</v>
      </c>
      <c r="Y23" s="162">
        <v>1709.1926095512199</v>
      </c>
      <c r="Z23" s="162">
        <v>1758.4213384576699</v>
      </c>
      <c r="AA23" s="162">
        <v>1797.2091489603899</v>
      </c>
      <c r="AB23" s="162">
        <v>1751.9678203434601</v>
      </c>
      <c r="AC23" s="162">
        <v>1739.0288109635701</v>
      </c>
      <c r="AD23" s="162">
        <v>1955.4847928245399</v>
      </c>
      <c r="AE23" s="162">
        <v>1934.00287037161</v>
      </c>
      <c r="AG23" s="167">
        <f t="shared" si="3"/>
        <v>4.3221483263062188E-2</v>
      </c>
      <c r="AH23" s="86">
        <f t="shared" si="4"/>
        <v>-1.098547149625285E-2</v>
      </c>
      <c r="AI23" s="167">
        <f t="shared" si="5"/>
        <v>0.10390319269246816</v>
      </c>
    </row>
    <row r="24" spans="1:35" s="27" customFormat="1" ht="13.15" customHeight="1" x14ac:dyDescent="0.2">
      <c r="A24" s="55"/>
      <c r="B24" s="55"/>
      <c r="C24" s="87" t="s">
        <v>27</v>
      </c>
      <c r="D24" s="162">
        <v>14.5719238292646</v>
      </c>
      <c r="E24" s="162">
        <v>14.0610884554414</v>
      </c>
      <c r="F24" s="162">
        <v>13.787448720729801</v>
      </c>
      <c r="G24" s="162">
        <v>13.9930735709495</v>
      </c>
      <c r="H24" s="162">
        <v>13.828905607368601</v>
      </c>
      <c r="I24" s="162">
        <v>13.582985176934701</v>
      </c>
      <c r="J24" s="162">
        <v>13.3575709936053</v>
      </c>
      <c r="K24" s="162">
        <v>13.5581601939897</v>
      </c>
      <c r="L24" s="162">
        <v>13.645767723990099</v>
      </c>
      <c r="M24" s="162">
        <v>16.059628184654802</v>
      </c>
      <c r="N24" s="162">
        <v>18.144374730376999</v>
      </c>
      <c r="O24" s="162">
        <v>20.109362268940501</v>
      </c>
      <c r="P24" s="162">
        <v>21.616227054844899</v>
      </c>
      <c r="Q24" s="162">
        <v>23.344849281211498</v>
      </c>
      <c r="R24" s="162">
        <v>27.529636804297301</v>
      </c>
      <c r="S24" s="162">
        <v>20.748446499635001</v>
      </c>
      <c r="T24" s="162">
        <v>21.3514836588467</v>
      </c>
      <c r="U24" s="162">
        <v>21.300993654171901</v>
      </c>
      <c r="V24" s="162">
        <v>21.844784173313499</v>
      </c>
      <c r="W24" s="162">
        <v>22.9140103156385</v>
      </c>
      <c r="X24" s="162">
        <v>23.061950273734698</v>
      </c>
      <c r="Y24" s="162">
        <v>21.706629164645001</v>
      </c>
      <c r="Z24" s="162">
        <v>23.046001773911499</v>
      </c>
      <c r="AA24" s="162">
        <v>24.030100525263698</v>
      </c>
      <c r="AB24" s="162">
        <v>25.164037603773501</v>
      </c>
      <c r="AC24" s="162">
        <v>26.693919262222501</v>
      </c>
      <c r="AD24" s="162">
        <v>29.455083345589099</v>
      </c>
      <c r="AE24" s="162">
        <v>28.573478727951802</v>
      </c>
      <c r="AG24" s="167">
        <f t="shared" si="3"/>
        <v>0.34141529695050399</v>
      </c>
      <c r="AH24" s="86">
        <f t="shared" si="4"/>
        <v>-2.993047438683678E-2</v>
      </c>
      <c r="AI24" s="167">
        <f t="shared" si="5"/>
        <v>0.1354886357214406</v>
      </c>
    </row>
    <row r="25" spans="1:35" s="27" customFormat="1" ht="13.15" customHeight="1" x14ac:dyDescent="0.2">
      <c r="A25" s="55"/>
      <c r="B25" s="55"/>
      <c r="C25" s="87" t="s">
        <v>28</v>
      </c>
      <c r="D25" s="162">
        <v>43.9155074183873</v>
      </c>
      <c r="E25" s="162">
        <v>41.265346160716902</v>
      </c>
      <c r="F25" s="162">
        <v>39.680634075972598</v>
      </c>
      <c r="G25" s="162">
        <v>38.245249473578099</v>
      </c>
      <c r="H25" s="162">
        <v>40.2780516468844</v>
      </c>
      <c r="I25" s="162">
        <v>43.7395331473721</v>
      </c>
      <c r="J25" s="162">
        <v>48.400721803572502</v>
      </c>
      <c r="K25" s="162">
        <v>54.101554007096702</v>
      </c>
      <c r="L25" s="162">
        <v>57.766255241890804</v>
      </c>
      <c r="M25" s="162">
        <v>61.287772780140102</v>
      </c>
      <c r="N25" s="162">
        <v>66.633352009581799</v>
      </c>
      <c r="O25" s="162">
        <v>72.308973505999603</v>
      </c>
      <c r="P25" s="162">
        <v>79.505408719199906</v>
      </c>
      <c r="Q25" s="162">
        <v>88.941516517464294</v>
      </c>
      <c r="R25" s="162">
        <v>97.785582216442705</v>
      </c>
      <c r="S25" s="162">
        <v>93.008925346548594</v>
      </c>
      <c r="T25" s="162">
        <v>107.849922098557</v>
      </c>
      <c r="U25" s="162">
        <v>104.932897338975</v>
      </c>
      <c r="V25" s="162">
        <v>101.319100439134</v>
      </c>
      <c r="W25" s="162">
        <v>80.686435856533606</v>
      </c>
      <c r="X25" s="162">
        <v>93.398456289595302</v>
      </c>
      <c r="Y25" s="162">
        <v>100.847002660676</v>
      </c>
      <c r="Z25" s="162">
        <v>113.722316301029</v>
      </c>
      <c r="AA25" s="162">
        <v>127.769616635554</v>
      </c>
      <c r="AB25" s="162">
        <v>120.746668238247</v>
      </c>
      <c r="AC25" s="162">
        <v>131.25841431275899</v>
      </c>
      <c r="AD25" s="162">
        <v>127.830647664578</v>
      </c>
      <c r="AE25" s="162">
        <v>119.99237562075101</v>
      </c>
      <c r="AG25" s="167">
        <f t="shared" si="3"/>
        <v>0.14351531944389093</v>
      </c>
      <c r="AH25" s="86">
        <f t="shared" si="4"/>
        <v>-6.1317627556689472E-2</v>
      </c>
      <c r="AI25" s="167">
        <f t="shared" si="5"/>
        <v>-6.2469021174786036E-3</v>
      </c>
    </row>
    <row r="26" spans="1:35" s="27" customFormat="1" ht="13.15" customHeight="1" x14ac:dyDescent="0.2">
      <c r="A26" s="55"/>
      <c r="B26" s="55"/>
      <c r="C26" s="87" t="s">
        <v>29</v>
      </c>
      <c r="D26" s="162">
        <v>16.5075052141929</v>
      </c>
      <c r="E26" s="162">
        <v>15.897518989424</v>
      </c>
      <c r="F26" s="162">
        <v>15.654892065168401</v>
      </c>
      <c r="G26" s="162">
        <v>15.4398774628716</v>
      </c>
      <c r="H26" s="162">
        <v>16.627053504966401</v>
      </c>
      <c r="I26" s="162">
        <v>18.450323438469699</v>
      </c>
      <c r="J26" s="162">
        <v>22.4455605183554</v>
      </c>
      <c r="K26" s="162">
        <v>26.974607921723599</v>
      </c>
      <c r="L26" s="162">
        <v>30.501571759565099</v>
      </c>
      <c r="M26" s="162">
        <v>33.904014111089197</v>
      </c>
      <c r="N26" s="162">
        <v>32.964200890360999</v>
      </c>
      <c r="O26" s="162">
        <v>35.266388251483598</v>
      </c>
      <c r="P26" s="162">
        <v>38.451376708655097</v>
      </c>
      <c r="Q26" s="162">
        <v>40.986631697342098</v>
      </c>
      <c r="R26" s="162">
        <v>45.798540117669901</v>
      </c>
      <c r="S26" s="162">
        <v>45.073915168553299</v>
      </c>
      <c r="T26" s="162">
        <v>43.992308243124398</v>
      </c>
      <c r="U26" s="162">
        <v>43.697138487676099</v>
      </c>
      <c r="V26" s="162">
        <v>51.416555817992197</v>
      </c>
      <c r="W26" s="162">
        <v>44.267374088254201</v>
      </c>
      <c r="X26" s="162">
        <v>51.322543784298198</v>
      </c>
      <c r="Y26" s="162">
        <v>54.698305216052702</v>
      </c>
      <c r="Z26" s="162">
        <v>60.3749592219839</v>
      </c>
      <c r="AA26" s="162">
        <v>76.304772784870593</v>
      </c>
      <c r="AB26" s="162">
        <v>86.387021239413599</v>
      </c>
      <c r="AC26" s="162">
        <v>107.097559031827</v>
      </c>
      <c r="AD26" s="162">
        <v>119.123945883579</v>
      </c>
      <c r="AE26" s="162">
        <v>127.711295294534</v>
      </c>
      <c r="AG26" s="167">
        <f t="shared" si="3"/>
        <v>1.9226466472295984</v>
      </c>
      <c r="AH26" s="86">
        <f t="shared" si="4"/>
        <v>7.2087516470848781E-2</v>
      </c>
      <c r="AI26" s="167">
        <f t="shared" si="5"/>
        <v>0.47836206715119872</v>
      </c>
    </row>
    <row r="27" spans="1:35" s="27" customFormat="1" ht="13.15" customHeight="1" x14ac:dyDescent="0.2">
      <c r="A27" s="55"/>
      <c r="B27" s="55"/>
      <c r="C27" s="87" t="s">
        <v>30</v>
      </c>
      <c r="D27" s="162">
        <v>1939.39470398616</v>
      </c>
      <c r="E27" s="162">
        <v>1850.49986741304</v>
      </c>
      <c r="F27" s="162">
        <v>1806.2428193528101</v>
      </c>
      <c r="G27" s="162">
        <v>1766.50221463868</v>
      </c>
      <c r="H27" s="162">
        <v>1887.1030469969601</v>
      </c>
      <c r="I27" s="162">
        <v>2078.0159247726001</v>
      </c>
      <c r="J27" s="162">
        <v>2425.1045648853801</v>
      </c>
      <c r="K27" s="162">
        <v>2827.4844365078502</v>
      </c>
      <c r="L27" s="162">
        <v>3124.2630529305702</v>
      </c>
      <c r="M27" s="162">
        <v>3410.2685748549602</v>
      </c>
      <c r="N27" s="162">
        <v>3523.3139846396898</v>
      </c>
      <c r="O27" s="162">
        <v>3726.9136519610101</v>
      </c>
      <c r="P27" s="162">
        <v>3918.16222477172</v>
      </c>
      <c r="Q27" s="162">
        <v>4372.5089416352403</v>
      </c>
      <c r="R27" s="162">
        <v>4658.5975028463299</v>
      </c>
      <c r="S27" s="162">
        <v>4894.6552984756499</v>
      </c>
      <c r="T27" s="162">
        <v>5081.8264795883997</v>
      </c>
      <c r="U27" s="162">
        <v>5367.3693007297998</v>
      </c>
      <c r="V27" s="162">
        <v>5777.6188022818596</v>
      </c>
      <c r="W27" s="162">
        <v>4612.3861391095897</v>
      </c>
      <c r="X27" s="162">
        <v>5131.88798359267</v>
      </c>
      <c r="Y27" s="162">
        <v>5198.2028689503404</v>
      </c>
      <c r="Z27" s="162">
        <v>5702.67818885426</v>
      </c>
      <c r="AA27" s="162">
        <v>6389.9093444110804</v>
      </c>
      <c r="AB27" s="162">
        <v>6269.4524386141902</v>
      </c>
      <c r="AC27" s="162">
        <v>6301.33139354791</v>
      </c>
      <c r="AD27" s="162">
        <v>6349.7574325880196</v>
      </c>
      <c r="AE27" s="162">
        <v>6168.9744359057304</v>
      </c>
      <c r="AG27" s="167">
        <f t="shared" si="3"/>
        <v>0.14934786303356032</v>
      </c>
      <c r="AH27" s="86">
        <f t="shared" si="4"/>
        <v>-2.8470850831951555E-2</v>
      </c>
      <c r="AI27" s="167">
        <f t="shared" si="5"/>
        <v>-1.602659940278128E-2</v>
      </c>
    </row>
    <row r="28" spans="1:35" s="27" customFormat="1" ht="13.15" customHeight="1" x14ac:dyDescent="0.2">
      <c r="A28" s="55"/>
      <c r="B28" s="55"/>
      <c r="C28" s="87" t="s">
        <v>31</v>
      </c>
      <c r="D28" s="162">
        <v>623.61992936914305</v>
      </c>
      <c r="E28" s="162">
        <v>604.39345657637602</v>
      </c>
      <c r="F28" s="162">
        <v>445.80147167135101</v>
      </c>
      <c r="G28" s="162">
        <v>371.48333216310499</v>
      </c>
      <c r="H28" s="162">
        <v>479.12973180032299</v>
      </c>
      <c r="I28" s="162">
        <v>444.07643405688299</v>
      </c>
      <c r="J28" s="162">
        <v>313.69055253207603</v>
      </c>
      <c r="K28" s="162">
        <v>307.50315530554798</v>
      </c>
      <c r="L28" s="162">
        <v>379.52316257764801</v>
      </c>
      <c r="M28" s="162">
        <v>245.288093452624</v>
      </c>
      <c r="N28" s="162">
        <v>261.66061079842098</v>
      </c>
      <c r="O28" s="162">
        <v>273.13625757481799</v>
      </c>
      <c r="P28" s="162">
        <v>250.382918257082</v>
      </c>
      <c r="Q28" s="162">
        <v>227.098026134278</v>
      </c>
      <c r="R28" s="162">
        <v>225.08898003953499</v>
      </c>
      <c r="S28" s="162">
        <v>213.706922448612</v>
      </c>
      <c r="T28" s="162">
        <v>147.89960422056501</v>
      </c>
      <c r="U28" s="162">
        <v>143.569154662285</v>
      </c>
      <c r="V28" s="162">
        <v>107.68997437333699</v>
      </c>
      <c r="W28" s="162">
        <v>51.851590813588899</v>
      </c>
      <c r="X28" s="162">
        <v>33.1576365684923</v>
      </c>
      <c r="Y28" s="162">
        <v>32.4429421133947</v>
      </c>
      <c r="Z28" s="162">
        <v>23.237956580596201</v>
      </c>
      <c r="AA28" s="162">
        <v>14.1540151912506</v>
      </c>
      <c r="AB28" s="162">
        <v>7.1183318730450598</v>
      </c>
      <c r="AC28" s="162">
        <v>6.2390277897197004</v>
      </c>
      <c r="AD28" s="162">
        <v>6.1764285879078802</v>
      </c>
      <c r="AE28" s="162">
        <v>6.7749516551213302</v>
      </c>
      <c r="AG28" s="167">
        <f t="shared" si="3"/>
        <v>-0.95281053460920684</v>
      </c>
      <c r="AH28" s="86">
        <f t="shared" si="4"/>
        <v>9.6904393646715131E-2</v>
      </c>
      <c r="AI28" s="167">
        <f t="shared" si="5"/>
        <v>-4.8238860458867494E-2</v>
      </c>
    </row>
    <row r="29" spans="1:35" ht="15" x14ac:dyDescent="0.2">
      <c r="A29" s="53"/>
      <c r="B29" s="53" t="s">
        <v>32</v>
      </c>
      <c r="C29" s="55"/>
      <c r="D29" s="151">
        <v>1432.478740517</v>
      </c>
      <c r="E29" s="151">
        <v>1389.43415274433</v>
      </c>
      <c r="F29" s="151">
        <v>1595.4301771866701</v>
      </c>
      <c r="G29" s="151">
        <v>1622.8414433329999</v>
      </c>
      <c r="H29" s="151">
        <v>1639.4736846286701</v>
      </c>
      <c r="I29" s="151">
        <v>1640.3858691549999</v>
      </c>
      <c r="J29" s="151">
        <v>1576.7850824</v>
      </c>
      <c r="K29" s="151">
        <v>1429.3353393</v>
      </c>
      <c r="L29" s="151">
        <v>1363.8353520000001</v>
      </c>
      <c r="M29" s="151">
        <v>1385.0705077</v>
      </c>
      <c r="N29" s="151">
        <v>1263.0431341000001</v>
      </c>
      <c r="O29" s="151">
        <v>1045.6071032</v>
      </c>
      <c r="P29" s="151">
        <v>860.47243590000005</v>
      </c>
      <c r="Q29" s="151">
        <v>568.26472999999999</v>
      </c>
      <c r="R29" s="151">
        <v>398.68257110000002</v>
      </c>
      <c r="S29" s="151">
        <v>430.38576130000001</v>
      </c>
      <c r="T29" s="151">
        <v>419.91772680000003</v>
      </c>
      <c r="U29" s="151">
        <v>421.41316030000002</v>
      </c>
      <c r="V29" s="151">
        <v>653.50443949999999</v>
      </c>
      <c r="W29" s="151">
        <v>440.25562239999999</v>
      </c>
      <c r="X29" s="151">
        <v>512.53012820000004</v>
      </c>
      <c r="Y29" s="151">
        <v>671.34228059999998</v>
      </c>
      <c r="Z29" s="151">
        <v>685.17818781666699</v>
      </c>
      <c r="AA29" s="151">
        <v>533.58476961666702</v>
      </c>
      <c r="AB29" s="151">
        <v>663.82276580833297</v>
      </c>
      <c r="AC29" s="151">
        <v>664.72510758333306</v>
      </c>
      <c r="AD29" s="151">
        <v>788.64671135000003</v>
      </c>
      <c r="AE29" s="151">
        <v>986.25956007499997</v>
      </c>
      <c r="AF29" s="27"/>
      <c r="AG29" s="167">
        <f t="shared" si="3"/>
        <v>1.3403625064126883</v>
      </c>
      <c r="AH29" s="86">
        <f t="shared" si="4"/>
        <v>0.25057208237986262</v>
      </c>
      <c r="AI29" s="167">
        <f t="shared" si="5"/>
        <v>0.48572723153602249</v>
      </c>
    </row>
    <row r="30" spans="1:35" ht="15" x14ac:dyDescent="0.2">
      <c r="A30" s="53"/>
      <c r="B30" s="53" t="s">
        <v>33</v>
      </c>
      <c r="C30" s="55"/>
      <c r="D30" s="151">
        <v>960.84202457500305</v>
      </c>
      <c r="E30" s="151">
        <v>1060.4041257896199</v>
      </c>
      <c r="F30" s="151">
        <v>1077.63081564034</v>
      </c>
      <c r="G30" s="151">
        <v>1069.77882318347</v>
      </c>
      <c r="H30" s="151">
        <v>1087.47941717765</v>
      </c>
      <c r="I30" s="151">
        <v>1149.9814613641199</v>
      </c>
      <c r="J30" s="151">
        <v>1085.22369619758</v>
      </c>
      <c r="K30" s="151">
        <v>964.50926225623004</v>
      </c>
      <c r="L30" s="151">
        <v>948.99255525181002</v>
      </c>
      <c r="M30" s="151">
        <v>1060.0293324859599</v>
      </c>
      <c r="N30" s="151">
        <v>1166.1435931150399</v>
      </c>
      <c r="O30" s="151">
        <v>1479.55985866019</v>
      </c>
      <c r="P30" s="151">
        <v>1771.6355749807699</v>
      </c>
      <c r="Q30" s="151">
        <v>2890.6406933524199</v>
      </c>
      <c r="R30" s="151">
        <v>2529.310305036</v>
      </c>
      <c r="S30" s="151">
        <v>2402.9636588573399</v>
      </c>
      <c r="T30" s="151">
        <v>2414.7029542690598</v>
      </c>
      <c r="U30" s="151">
        <v>2545.1664495894402</v>
      </c>
      <c r="V30" s="151">
        <v>2494.3879155606801</v>
      </c>
      <c r="W30" s="151">
        <v>2603.6155479762501</v>
      </c>
      <c r="X30" s="151">
        <v>2638.9404560510802</v>
      </c>
      <c r="Y30" s="151">
        <v>2194.6598001438902</v>
      </c>
      <c r="Z30" s="151">
        <v>2605.0415147551898</v>
      </c>
      <c r="AA30" s="151">
        <v>2123.3856538466498</v>
      </c>
      <c r="AB30" s="151">
        <v>1896.2990511493699</v>
      </c>
      <c r="AC30" s="151">
        <v>1813.5498427427001</v>
      </c>
      <c r="AD30" s="151">
        <v>949.57456124567705</v>
      </c>
      <c r="AE30" s="151">
        <v>1639.40140691633</v>
      </c>
      <c r="AG30" s="167">
        <f t="shared" si="3"/>
        <v>-0.35587654505630423</v>
      </c>
      <c r="AH30" s="86">
        <f t="shared" si="4"/>
        <v>0.72645885202076155</v>
      </c>
      <c r="AI30" s="167">
        <f t="shared" si="5"/>
        <v>-0.1354731702667526</v>
      </c>
    </row>
    <row r="31" spans="1:35" ht="15" x14ac:dyDescent="0.2">
      <c r="A31" s="53"/>
      <c r="B31" s="53" t="s">
        <v>34</v>
      </c>
      <c r="C31" s="57"/>
      <c r="D31" s="151">
        <v>5243.1122377286001</v>
      </c>
      <c r="E31" s="151">
        <v>5569.6339796451102</v>
      </c>
      <c r="F31" s="151">
        <v>5557.4655435682598</v>
      </c>
      <c r="G31" s="151">
        <v>5808.2776362771101</v>
      </c>
      <c r="H31" s="151">
        <v>6176.5491508668401</v>
      </c>
      <c r="I31" s="151">
        <v>6725.3018140951399</v>
      </c>
      <c r="J31" s="151">
        <v>6824.8419823608201</v>
      </c>
      <c r="K31" s="151">
        <v>6702.2264469604797</v>
      </c>
      <c r="L31" s="151">
        <v>6317.4250834204904</v>
      </c>
      <c r="M31" s="151">
        <v>5873.4117214522403</v>
      </c>
      <c r="N31" s="151">
        <v>5935.2540346474098</v>
      </c>
      <c r="O31" s="151">
        <v>5653.6747491521201</v>
      </c>
      <c r="P31" s="151">
        <v>5122.6434795984997</v>
      </c>
      <c r="Q31" s="151">
        <v>5093.9196391790101</v>
      </c>
      <c r="R31" s="151">
        <v>5370.9556628824203</v>
      </c>
      <c r="S31" s="151">
        <v>4708.2246244960197</v>
      </c>
      <c r="T31" s="151">
        <v>4254.13825013922</v>
      </c>
      <c r="U31" s="151">
        <v>4447.3828145162097</v>
      </c>
      <c r="V31" s="151">
        <v>4487.17584860634</v>
      </c>
      <c r="W31" s="151">
        <v>3918.9771281170001</v>
      </c>
      <c r="X31" s="151">
        <v>4186.6690630978101</v>
      </c>
      <c r="Y31" s="151">
        <v>3654.2272684530599</v>
      </c>
      <c r="Z31" s="151">
        <v>3615.8501757635299</v>
      </c>
      <c r="AA31" s="151">
        <v>3991.2212075675302</v>
      </c>
      <c r="AB31" s="151">
        <v>3964.2239954253</v>
      </c>
      <c r="AC31" s="151">
        <v>4503.8250146871496</v>
      </c>
      <c r="AD31" s="151">
        <v>4540.58062881151</v>
      </c>
      <c r="AE31" s="151">
        <v>4686.7453959742097</v>
      </c>
      <c r="AG31" s="167">
        <f t="shared" si="3"/>
        <v>5.3820997975870914E-2</v>
      </c>
      <c r="AH31" s="86">
        <f t="shared" si="4"/>
        <v>3.2190765699707025E-2</v>
      </c>
      <c r="AI31" s="167">
        <f t="shared" si="5"/>
        <v>0.18226048815170301</v>
      </c>
    </row>
    <row r="32" spans="1:35" s="27" customFormat="1" ht="15" x14ac:dyDescent="0.2">
      <c r="A32" s="55"/>
      <c r="B32" s="55"/>
      <c r="C32" s="87" t="s">
        <v>35</v>
      </c>
      <c r="D32" s="162">
        <v>707.17255441190298</v>
      </c>
      <c r="E32" s="162">
        <v>732.20604555326497</v>
      </c>
      <c r="F32" s="162">
        <v>760.43051723010399</v>
      </c>
      <c r="G32" s="162">
        <v>801.34178036717003</v>
      </c>
      <c r="H32" s="162">
        <v>872.741297994045</v>
      </c>
      <c r="I32" s="162">
        <v>1001.89790401928</v>
      </c>
      <c r="J32" s="162">
        <v>1020.37677975031</v>
      </c>
      <c r="K32" s="162">
        <v>1029.0302258617601</v>
      </c>
      <c r="L32" s="162">
        <v>970.54393291863801</v>
      </c>
      <c r="M32" s="162">
        <v>878.28455870818198</v>
      </c>
      <c r="N32" s="162">
        <v>838.01241958496303</v>
      </c>
      <c r="O32" s="162">
        <v>892.01439779431496</v>
      </c>
      <c r="P32" s="162">
        <v>795.21971390968395</v>
      </c>
      <c r="Q32" s="162">
        <v>897.45511904773605</v>
      </c>
      <c r="R32" s="162">
        <v>965.95665539269396</v>
      </c>
      <c r="S32" s="162">
        <v>873.39526285588897</v>
      </c>
      <c r="T32" s="162">
        <v>816.31770056630501</v>
      </c>
      <c r="U32" s="162">
        <v>811.90915823727698</v>
      </c>
      <c r="V32" s="162">
        <v>812.99160443484595</v>
      </c>
      <c r="W32" s="162">
        <v>635.34384542895395</v>
      </c>
      <c r="X32" s="162">
        <v>719.51701123465705</v>
      </c>
      <c r="Y32" s="162">
        <v>579.193074199168</v>
      </c>
      <c r="Z32" s="162">
        <v>568.47480785099697</v>
      </c>
      <c r="AA32" s="162">
        <v>617.55807476388395</v>
      </c>
      <c r="AB32" s="162">
        <v>587.79914634929196</v>
      </c>
      <c r="AC32" s="162">
        <v>656.47157838567296</v>
      </c>
      <c r="AD32" s="162">
        <v>575.95568330164099</v>
      </c>
      <c r="AE32" s="162">
        <v>624.74843964178001</v>
      </c>
      <c r="AF32" s="5"/>
      <c r="AG32" s="167">
        <f t="shared" si="3"/>
        <v>-0.23051928494295917</v>
      </c>
      <c r="AH32" s="86">
        <f t="shared" si="4"/>
        <v>8.4716164376461497E-2</v>
      </c>
      <c r="AI32" s="167">
        <f t="shared" si="5"/>
        <v>6.2860406521467488E-2</v>
      </c>
    </row>
    <row r="33" spans="1:35" s="27" customFormat="1" ht="12.75" x14ac:dyDescent="0.2">
      <c r="A33" s="55"/>
      <c r="B33" s="55"/>
      <c r="C33" s="87" t="s">
        <v>36</v>
      </c>
      <c r="D33" s="162">
        <v>243.142437961486</v>
      </c>
      <c r="E33" s="162">
        <v>247.65800439590899</v>
      </c>
      <c r="F33" s="162">
        <v>248.09522971578701</v>
      </c>
      <c r="G33" s="162">
        <v>253.74149462600801</v>
      </c>
      <c r="H33" s="162">
        <v>278.53235667997501</v>
      </c>
      <c r="I33" s="162">
        <v>298.57837159380199</v>
      </c>
      <c r="J33" s="162">
        <v>301.92184410739901</v>
      </c>
      <c r="K33" s="162">
        <v>314.27607918278801</v>
      </c>
      <c r="L33" s="162">
        <v>301.42485034085399</v>
      </c>
      <c r="M33" s="162">
        <v>285.47567834068701</v>
      </c>
      <c r="N33" s="162">
        <v>289.69644570914301</v>
      </c>
      <c r="O33" s="162">
        <v>291.219974611959</v>
      </c>
      <c r="P33" s="162">
        <v>281.108998067757</v>
      </c>
      <c r="Q33" s="162">
        <v>317.44648564857198</v>
      </c>
      <c r="R33" s="162">
        <v>340.56004065053799</v>
      </c>
      <c r="S33" s="162">
        <v>330.38869266248798</v>
      </c>
      <c r="T33" s="162">
        <v>315.02063649014099</v>
      </c>
      <c r="U33" s="162">
        <v>323.31105645027202</v>
      </c>
      <c r="V33" s="162">
        <v>321.288049668837</v>
      </c>
      <c r="W33" s="162">
        <v>290.74156923406798</v>
      </c>
      <c r="X33" s="162">
        <v>324.76450050918203</v>
      </c>
      <c r="Y33" s="162">
        <v>325.93273874108201</v>
      </c>
      <c r="Z33" s="162">
        <v>330.88505768952899</v>
      </c>
      <c r="AA33" s="162">
        <v>360.87353634635201</v>
      </c>
      <c r="AB33" s="162">
        <v>356.19252527902</v>
      </c>
      <c r="AC33" s="162">
        <v>359.31560276539801</v>
      </c>
      <c r="AD33" s="162">
        <v>301.22650583932301</v>
      </c>
      <c r="AE33" s="162">
        <v>274.88653544785302</v>
      </c>
      <c r="AG33" s="167">
        <f t="shared" si="3"/>
        <v>-0.14977687906527595</v>
      </c>
      <c r="AH33" s="86">
        <f t="shared" si="4"/>
        <v>-8.7442405900096901E-2</v>
      </c>
      <c r="AI33" s="167">
        <f t="shared" si="5"/>
        <v>-0.22826416631701274</v>
      </c>
    </row>
    <row r="34" spans="1:35" s="27" customFormat="1" ht="12.75" x14ac:dyDescent="0.2">
      <c r="A34" s="55"/>
      <c r="B34" s="55"/>
      <c r="C34" s="87" t="s">
        <v>37</v>
      </c>
      <c r="D34" s="162">
        <v>1346.16756316077</v>
      </c>
      <c r="E34" s="162">
        <v>1409.3154313396501</v>
      </c>
      <c r="F34" s="162">
        <v>1424.0643626424001</v>
      </c>
      <c r="G34" s="162">
        <v>1469.90452490494</v>
      </c>
      <c r="H34" s="162">
        <v>1622.1224415995</v>
      </c>
      <c r="I34" s="162">
        <v>1840.7637003244399</v>
      </c>
      <c r="J34" s="162">
        <v>1857.80689454603</v>
      </c>
      <c r="K34" s="162">
        <v>1853.18433818726</v>
      </c>
      <c r="L34" s="162">
        <v>1517.72351643052</v>
      </c>
      <c r="M34" s="162">
        <v>1449.6323718833801</v>
      </c>
      <c r="N34" s="162">
        <v>1511.8000635680801</v>
      </c>
      <c r="O34" s="162">
        <v>1359.2675260175699</v>
      </c>
      <c r="P34" s="162">
        <v>1464.2506431812899</v>
      </c>
      <c r="Q34" s="162">
        <v>1631.20954728422</v>
      </c>
      <c r="R34" s="162">
        <v>1640.65522711934</v>
      </c>
      <c r="S34" s="162">
        <v>1456.9314026080699</v>
      </c>
      <c r="T34" s="162">
        <v>1360.87086020682</v>
      </c>
      <c r="U34" s="162">
        <v>1419.0703945262201</v>
      </c>
      <c r="V34" s="162">
        <v>1547.6658157537099</v>
      </c>
      <c r="W34" s="162">
        <v>1244.6858951031099</v>
      </c>
      <c r="X34" s="162">
        <v>1404.64357904745</v>
      </c>
      <c r="Y34" s="162">
        <v>1283.76465571982</v>
      </c>
      <c r="Z34" s="162">
        <v>1249.0390427193599</v>
      </c>
      <c r="AA34" s="162">
        <v>1326.2060934547601</v>
      </c>
      <c r="AB34" s="162">
        <v>1257.48726170649</v>
      </c>
      <c r="AC34" s="162">
        <v>1413.74155494866</v>
      </c>
      <c r="AD34" s="162">
        <v>1438.81049511893</v>
      </c>
      <c r="AE34" s="162">
        <v>1574.02392193633</v>
      </c>
      <c r="AG34" s="167">
        <f t="shared" si="3"/>
        <v>0.109193686238408</v>
      </c>
      <c r="AH34" s="86">
        <f t="shared" si="4"/>
        <v>9.3975841346794889E-2</v>
      </c>
      <c r="AI34" s="167">
        <f t="shared" si="5"/>
        <v>0.25172156400238971</v>
      </c>
    </row>
    <row r="35" spans="1:35" s="27" customFormat="1" ht="12.75" x14ac:dyDescent="0.2">
      <c r="A35" s="55"/>
      <c r="B35" s="55"/>
      <c r="C35" s="87" t="s">
        <v>38</v>
      </c>
      <c r="D35" s="162">
        <v>35.106357723437299</v>
      </c>
      <c r="E35" s="162">
        <v>36.660942872079701</v>
      </c>
      <c r="F35" s="162">
        <v>37.8707015554305</v>
      </c>
      <c r="G35" s="162">
        <v>41.759900060764998</v>
      </c>
      <c r="H35" s="162">
        <v>47.322207766866597</v>
      </c>
      <c r="I35" s="162">
        <v>56.445430124061602</v>
      </c>
      <c r="J35" s="162">
        <v>67.528066587985194</v>
      </c>
      <c r="K35" s="162">
        <v>79.246464200656902</v>
      </c>
      <c r="L35" s="162">
        <v>90.473360584378099</v>
      </c>
      <c r="M35" s="162">
        <v>101.225299889645</v>
      </c>
      <c r="N35" s="162">
        <v>109.66406637237399</v>
      </c>
      <c r="O35" s="162">
        <v>129.29356804947699</v>
      </c>
      <c r="P35" s="162">
        <v>146.42908872633299</v>
      </c>
      <c r="Q35" s="162">
        <v>163.52038426310099</v>
      </c>
      <c r="R35" s="162">
        <v>185.192546562236</v>
      </c>
      <c r="S35" s="162">
        <v>182.916465173923</v>
      </c>
      <c r="T35" s="162">
        <v>171.67701416493199</v>
      </c>
      <c r="U35" s="162">
        <v>167.06054131094999</v>
      </c>
      <c r="V35" s="162">
        <v>154.818549776764</v>
      </c>
      <c r="W35" s="162">
        <v>148.83228830471299</v>
      </c>
      <c r="X35" s="162">
        <v>149.59985275055001</v>
      </c>
      <c r="Y35" s="162">
        <v>157.23779252166401</v>
      </c>
      <c r="Z35" s="162">
        <v>156.61220490334699</v>
      </c>
      <c r="AA35" s="162">
        <v>153.67161832174199</v>
      </c>
      <c r="AB35" s="162">
        <v>164.50718692582399</v>
      </c>
      <c r="AC35" s="162">
        <v>169.41134083608301</v>
      </c>
      <c r="AD35" s="162">
        <v>145.305960170389</v>
      </c>
      <c r="AE35" s="162">
        <v>135.126500684337</v>
      </c>
      <c r="AG35" s="167">
        <f t="shared" si="3"/>
        <v>-0.19115250301490472</v>
      </c>
      <c r="AH35" s="86">
        <f t="shared" si="4"/>
        <v>-7.00553471730639E-2</v>
      </c>
      <c r="AI35" s="167">
        <f t="shared" si="5"/>
        <v>-0.17859819251990908</v>
      </c>
    </row>
    <row r="36" spans="1:35" s="27" customFormat="1" ht="12.75" x14ac:dyDescent="0.2">
      <c r="A36" s="55"/>
      <c r="B36" s="55"/>
      <c r="C36" s="87" t="s">
        <v>39</v>
      </c>
      <c r="D36" s="162">
        <v>2048.3461123120001</v>
      </c>
      <c r="E36" s="162">
        <v>2027.8656012342101</v>
      </c>
      <c r="F36" s="162">
        <v>2028.5794236655299</v>
      </c>
      <c r="G36" s="162">
        <v>2104.6813275432301</v>
      </c>
      <c r="H36" s="162">
        <v>2093.58921866746</v>
      </c>
      <c r="I36" s="162">
        <v>2130.3787527835502</v>
      </c>
      <c r="J36" s="162">
        <v>2054.6160723691</v>
      </c>
      <c r="K36" s="162">
        <v>1968.06715452801</v>
      </c>
      <c r="L36" s="162">
        <v>1845.8947406461</v>
      </c>
      <c r="M36" s="162">
        <v>1739.77786263034</v>
      </c>
      <c r="N36" s="162">
        <v>1517.2598519128501</v>
      </c>
      <c r="O36" s="162">
        <v>1101.1042876787999</v>
      </c>
      <c r="P36" s="162">
        <v>1064.33366821343</v>
      </c>
      <c r="Q36" s="162">
        <v>1012.98111543537</v>
      </c>
      <c r="R36" s="162">
        <v>1097.40027065761</v>
      </c>
      <c r="S36" s="162">
        <v>866.64814119565006</v>
      </c>
      <c r="T36" s="162">
        <v>809.24181871102303</v>
      </c>
      <c r="U36" s="162">
        <v>784.68457399149099</v>
      </c>
      <c r="V36" s="162">
        <v>747.83853897218398</v>
      </c>
      <c r="W36" s="162">
        <v>723.77065004614997</v>
      </c>
      <c r="X36" s="162">
        <v>744.691122055964</v>
      </c>
      <c r="Y36" s="162">
        <v>494.951152271328</v>
      </c>
      <c r="Z36" s="162">
        <v>504.569145100291</v>
      </c>
      <c r="AA36" s="162">
        <v>514.31676218079804</v>
      </c>
      <c r="AB36" s="162">
        <v>561.30392516466895</v>
      </c>
      <c r="AC36" s="162">
        <v>607.75089025134002</v>
      </c>
      <c r="AD36" s="162">
        <v>634.39055188122995</v>
      </c>
      <c r="AE36" s="162">
        <v>624.84429576391199</v>
      </c>
      <c r="AG36" s="167">
        <f t="shared" si="3"/>
        <v>-0.20370003887614629</v>
      </c>
      <c r="AH36" s="86">
        <f t="shared" si="4"/>
        <v>-1.504791660123149E-2</v>
      </c>
      <c r="AI36" s="167">
        <f t="shared" si="5"/>
        <v>0.11320136516166759</v>
      </c>
    </row>
    <row r="37" spans="1:35" s="27" customFormat="1" ht="12.75" x14ac:dyDescent="0.2">
      <c r="A37" s="55"/>
      <c r="B37" s="55"/>
      <c r="C37" s="87" t="s">
        <v>40</v>
      </c>
      <c r="D37" s="162">
        <v>863.17721215899996</v>
      </c>
      <c r="E37" s="162">
        <v>1115.9279542500001</v>
      </c>
      <c r="F37" s="162">
        <v>1058.425308759</v>
      </c>
      <c r="G37" s="162">
        <v>1136.848608775</v>
      </c>
      <c r="H37" s="162">
        <v>1262.2416281589999</v>
      </c>
      <c r="I37" s="162">
        <v>1397.23765525</v>
      </c>
      <c r="J37" s="162">
        <v>1522.5923250000001</v>
      </c>
      <c r="K37" s="162">
        <v>1458.4221849999999</v>
      </c>
      <c r="L37" s="162">
        <v>1591.3646825000001</v>
      </c>
      <c r="M37" s="162">
        <v>1419.01595</v>
      </c>
      <c r="N37" s="162">
        <v>1668.8211875</v>
      </c>
      <c r="O37" s="162">
        <v>1880.774995</v>
      </c>
      <c r="P37" s="162">
        <v>1371.3013675</v>
      </c>
      <c r="Q37" s="162">
        <v>1071.3069875000001</v>
      </c>
      <c r="R37" s="162">
        <v>1141.1909224999999</v>
      </c>
      <c r="S37" s="162">
        <v>997.94466</v>
      </c>
      <c r="T37" s="162">
        <v>781.01022</v>
      </c>
      <c r="U37" s="162">
        <v>941.34708999999998</v>
      </c>
      <c r="V37" s="162">
        <v>902.57329000000004</v>
      </c>
      <c r="W37" s="162">
        <v>875.60288000000003</v>
      </c>
      <c r="X37" s="162">
        <v>843.45299750000004</v>
      </c>
      <c r="Y37" s="162">
        <v>813.14785500000005</v>
      </c>
      <c r="Z37" s="162">
        <v>806.26991750000002</v>
      </c>
      <c r="AA37" s="162">
        <v>1018.5951225</v>
      </c>
      <c r="AB37" s="162">
        <v>1036.9339500000001</v>
      </c>
      <c r="AC37" s="162">
        <v>1297.1340475</v>
      </c>
      <c r="AD37" s="162">
        <v>1444.8914325000001</v>
      </c>
      <c r="AE37" s="162">
        <v>1453.1157025</v>
      </c>
      <c r="AG37" s="167">
        <f t="shared" si="3"/>
        <v>0.54365559519602913</v>
      </c>
      <c r="AH37" s="86">
        <f t="shared" si="4"/>
        <v>5.6919639877509847E-3</v>
      </c>
      <c r="AI37" s="167">
        <f t="shared" si="5"/>
        <v>0.40135801561902751</v>
      </c>
    </row>
    <row r="38" spans="1:35" ht="15" x14ac:dyDescent="0.2">
      <c r="A38" s="52" t="s">
        <v>41</v>
      </c>
      <c r="B38" s="52" t="s">
        <v>42</v>
      </c>
      <c r="C38" s="58"/>
      <c r="D38" s="161">
        <v>4114.5072188691502</v>
      </c>
      <c r="E38" s="161">
        <v>4008.8678247846501</v>
      </c>
      <c r="F38" s="161">
        <v>3964.8535313533498</v>
      </c>
      <c r="G38" s="161">
        <v>3896.1994049775799</v>
      </c>
      <c r="H38" s="161">
        <v>5128.2837263542497</v>
      </c>
      <c r="I38" s="161">
        <v>5400.5567361817402</v>
      </c>
      <c r="J38" s="161">
        <v>5906.81247465863</v>
      </c>
      <c r="K38" s="161">
        <v>6086.8602609895797</v>
      </c>
      <c r="L38" s="161">
        <v>6005.4401342978499</v>
      </c>
      <c r="M38" s="161">
        <v>5757.5101666503297</v>
      </c>
      <c r="N38" s="161">
        <v>5730.8505296737703</v>
      </c>
      <c r="O38" s="161">
        <v>5929.8723044949002</v>
      </c>
      <c r="P38" s="161">
        <v>5410.3816875087396</v>
      </c>
      <c r="Q38" s="161">
        <v>5262.4700313560597</v>
      </c>
      <c r="R38" s="161">
        <v>5152.3426782330398</v>
      </c>
      <c r="S38" s="161">
        <v>5350.1410727215398</v>
      </c>
      <c r="T38" s="161">
        <v>5074.1075538045097</v>
      </c>
      <c r="U38" s="161">
        <v>5059.46250941363</v>
      </c>
      <c r="V38" s="161">
        <v>5475.0469655187098</v>
      </c>
      <c r="W38" s="161">
        <v>4933.8850287635896</v>
      </c>
      <c r="X38" s="161">
        <v>4874.7667319645598</v>
      </c>
      <c r="Y38" s="161">
        <v>5415.1772580414699</v>
      </c>
      <c r="Z38" s="161">
        <v>5128.9023165225299</v>
      </c>
      <c r="AA38" s="161">
        <v>5450.7420114289998</v>
      </c>
      <c r="AB38" s="161">
        <v>5183.0424070683703</v>
      </c>
      <c r="AC38" s="161">
        <v>4923.9220712171</v>
      </c>
      <c r="AD38" s="161">
        <v>4478.99404161455</v>
      </c>
      <c r="AE38" s="161">
        <v>4443.0279571041101</v>
      </c>
      <c r="AG38" s="167">
        <f t="shared" si="3"/>
        <v>-0.12183795238379225</v>
      </c>
      <c r="AH38" s="86">
        <f t="shared" si="4"/>
        <v>-8.0299469426119603E-3</v>
      </c>
      <c r="AI38" s="167">
        <f t="shared" si="5"/>
        <v>-0.14277607471531895</v>
      </c>
    </row>
    <row r="39" spans="1:35" ht="15" x14ac:dyDescent="0.2">
      <c r="A39" s="53"/>
      <c r="B39" s="54" t="s">
        <v>43</v>
      </c>
      <c r="C39" s="59"/>
      <c r="D39" s="151">
        <v>836.01058943121905</v>
      </c>
      <c r="E39" s="151">
        <v>834.45592852218294</v>
      </c>
      <c r="F39" s="151">
        <v>576.29873123213099</v>
      </c>
      <c r="G39" s="151">
        <v>752.00714897736202</v>
      </c>
      <c r="H39" s="151">
        <v>944.82737972633095</v>
      </c>
      <c r="I39" s="151">
        <v>913.89706577186098</v>
      </c>
      <c r="J39" s="151">
        <v>968.33821546997001</v>
      </c>
      <c r="K39" s="151">
        <v>997.85359361817905</v>
      </c>
      <c r="L39" s="151">
        <v>874.19104137421198</v>
      </c>
      <c r="M39" s="151">
        <v>810.80085953204605</v>
      </c>
      <c r="N39" s="151">
        <v>812.414143268511</v>
      </c>
      <c r="O39" s="151">
        <v>880.61837113359502</v>
      </c>
      <c r="P39" s="151">
        <v>809.25621726451504</v>
      </c>
      <c r="Q39" s="151">
        <v>748.40596212265098</v>
      </c>
      <c r="R39" s="151">
        <v>864.90193978502896</v>
      </c>
      <c r="S39" s="151">
        <v>953.47504209045701</v>
      </c>
      <c r="T39" s="151">
        <v>790.49785653936999</v>
      </c>
      <c r="U39" s="151">
        <v>882.68714796131303</v>
      </c>
      <c r="V39" s="151">
        <v>849.59647660023404</v>
      </c>
      <c r="W39" s="151">
        <v>754.56063579186196</v>
      </c>
      <c r="X39" s="151">
        <v>924.30055581289696</v>
      </c>
      <c r="Y39" s="151">
        <v>927.910923236705</v>
      </c>
      <c r="Z39" s="151">
        <v>1019.11588423583</v>
      </c>
      <c r="AA39" s="151">
        <v>1095.0054324498899</v>
      </c>
      <c r="AB39" s="151">
        <v>1027.7505900097501</v>
      </c>
      <c r="AC39" s="151">
        <v>859.53888812347202</v>
      </c>
      <c r="AD39" s="151">
        <v>973.65128707700001</v>
      </c>
      <c r="AE39" s="151">
        <v>891.29276289250004</v>
      </c>
      <c r="AG39" s="167">
        <f t="shared" si="3"/>
        <v>9.7493375212982913E-3</v>
      </c>
      <c r="AH39" s="86">
        <f t="shared" si="4"/>
        <v>-8.4587290416621969E-2</v>
      </c>
      <c r="AI39" s="167">
        <f t="shared" si="5"/>
        <v>-0.13277328998269466</v>
      </c>
    </row>
    <row r="40" spans="1:35" ht="15" x14ac:dyDescent="0.2">
      <c r="A40" s="53"/>
      <c r="B40" s="53" t="s">
        <v>44</v>
      </c>
      <c r="C40" s="59"/>
      <c r="D40" s="151">
        <v>3278.4966294379401</v>
      </c>
      <c r="E40" s="151">
        <v>3174.4118962624698</v>
      </c>
      <c r="F40" s="151">
        <v>3388.5548001212201</v>
      </c>
      <c r="G40" s="151">
        <v>3144.1922560002199</v>
      </c>
      <c r="H40" s="151">
        <v>4183.4563466279196</v>
      </c>
      <c r="I40" s="151">
        <v>4486.6596704098702</v>
      </c>
      <c r="J40" s="151">
        <v>4938.4742591886597</v>
      </c>
      <c r="K40" s="151">
        <v>5089.0066673714</v>
      </c>
      <c r="L40" s="151">
        <v>5131.2490929236401</v>
      </c>
      <c r="M40" s="151">
        <v>4946.7093071182899</v>
      </c>
      <c r="N40" s="151">
        <v>4918.4363864052602</v>
      </c>
      <c r="O40" s="151">
        <v>5049.2539333613104</v>
      </c>
      <c r="P40" s="151">
        <v>4601.1254702442302</v>
      </c>
      <c r="Q40" s="151">
        <v>4514.06406923341</v>
      </c>
      <c r="R40" s="151">
        <v>4287.4407384480101</v>
      </c>
      <c r="S40" s="151">
        <v>4396.6660306310896</v>
      </c>
      <c r="T40" s="151">
        <v>4283.6096972651403</v>
      </c>
      <c r="U40" s="151">
        <v>4176.7753614523199</v>
      </c>
      <c r="V40" s="151">
        <v>4625.45048891847</v>
      </c>
      <c r="W40" s="151">
        <v>4179.32439297173</v>
      </c>
      <c r="X40" s="151">
        <v>3950.46617615166</v>
      </c>
      <c r="Y40" s="151">
        <v>4487.2663348047599</v>
      </c>
      <c r="Z40" s="151">
        <v>4109.7864322866899</v>
      </c>
      <c r="AA40" s="151">
        <v>4355.7365789791002</v>
      </c>
      <c r="AB40" s="151">
        <v>4155.2918170586299</v>
      </c>
      <c r="AC40" s="151">
        <v>4064.3831830936301</v>
      </c>
      <c r="AD40" s="151">
        <v>3505.3427545375498</v>
      </c>
      <c r="AE40" s="151">
        <v>3551.7351942116102</v>
      </c>
      <c r="AG40" s="167">
        <f t="shared" si="3"/>
        <v>-0.1496465845420461</v>
      </c>
      <c r="AH40" s="86">
        <f t="shared" si="4"/>
        <v>1.323477985540983E-2</v>
      </c>
      <c r="AI40" s="167">
        <f t="shared" si="5"/>
        <v>-0.145250117060191</v>
      </c>
    </row>
    <row r="41" spans="1:35" ht="15" x14ac:dyDescent="0.2">
      <c r="A41" s="53"/>
      <c r="B41" s="53"/>
      <c r="C41" s="87" t="s">
        <v>45</v>
      </c>
      <c r="D41" s="162">
        <v>186.39876600917799</v>
      </c>
      <c r="E41" s="162">
        <v>186.45301596752299</v>
      </c>
      <c r="F41" s="162">
        <v>186.95122430358799</v>
      </c>
      <c r="G41" s="162">
        <v>184.07753829302499</v>
      </c>
      <c r="H41" s="162">
        <v>182.86644719417899</v>
      </c>
      <c r="I41" s="162">
        <v>181.77146206569199</v>
      </c>
      <c r="J41" s="162">
        <v>181.75808692133199</v>
      </c>
      <c r="K41" s="162">
        <v>182.28618977121801</v>
      </c>
      <c r="L41" s="162">
        <v>183.10334938197599</v>
      </c>
      <c r="M41" s="162">
        <v>181.28071891116599</v>
      </c>
      <c r="N41" s="162">
        <v>181.51522369225401</v>
      </c>
      <c r="O41" s="162">
        <v>169.28150513042499</v>
      </c>
      <c r="P41" s="162">
        <v>155.932708545087</v>
      </c>
      <c r="Q41" s="162">
        <v>129.78932650597801</v>
      </c>
      <c r="R41" s="162">
        <v>110.986303758972</v>
      </c>
      <c r="S41" s="162">
        <v>84.396128543872805</v>
      </c>
      <c r="T41" s="162">
        <v>77.917842159017297</v>
      </c>
      <c r="U41" s="162">
        <v>69.044309486671494</v>
      </c>
      <c r="V41" s="162">
        <v>57.124295266473503</v>
      </c>
      <c r="W41" s="162">
        <v>52.814395311711003</v>
      </c>
      <c r="X41" s="162">
        <v>48.746521876393501</v>
      </c>
      <c r="Y41" s="162">
        <v>41.953940297406497</v>
      </c>
      <c r="Z41" s="162">
        <v>44.160369585924599</v>
      </c>
      <c r="AA41" s="162">
        <v>41.1973016890163</v>
      </c>
      <c r="AB41" s="162">
        <v>45.1057184117318</v>
      </c>
      <c r="AC41" s="162">
        <v>43.678379358008698</v>
      </c>
      <c r="AD41" s="162">
        <v>48.236607881116001</v>
      </c>
      <c r="AE41" s="162">
        <v>44.905853363391003</v>
      </c>
      <c r="AG41" s="167">
        <f t="shared" ref="AG41:AG44" si="9">(AE41-U41)/U41</f>
        <v>-0.34960819077986788</v>
      </c>
      <c r="AH41" s="86">
        <f t="shared" ref="AH41:AH44" si="10">(AE41-AD41)/AD41</f>
        <v>-6.9050347112590907E-2</v>
      </c>
      <c r="AI41" s="167">
        <f t="shared" ref="AI41:AI44" si="11">(AE41-AB41)/AB41</f>
        <v>-4.4310356952171519E-3</v>
      </c>
    </row>
    <row r="42" spans="1:35" ht="15" x14ac:dyDescent="0.2">
      <c r="A42" s="53"/>
      <c r="B42" s="53"/>
      <c r="C42" s="87" t="s">
        <v>46</v>
      </c>
      <c r="D42" s="162">
        <v>869.31198932893506</v>
      </c>
      <c r="E42" s="162">
        <v>996.09401513834496</v>
      </c>
      <c r="F42" s="162">
        <v>1019.26756440842</v>
      </c>
      <c r="G42" s="162">
        <v>1053.6282944098</v>
      </c>
      <c r="H42" s="162">
        <v>1124.03396221701</v>
      </c>
      <c r="I42" s="162">
        <v>1164.5247210023799</v>
      </c>
      <c r="J42" s="162">
        <v>1172.9725679867699</v>
      </c>
      <c r="K42" s="162">
        <v>1282.02350426765</v>
      </c>
      <c r="L42" s="162">
        <v>1111.44346186895</v>
      </c>
      <c r="M42" s="162">
        <v>1131.2871075476801</v>
      </c>
      <c r="N42" s="162">
        <v>1063.20953357743</v>
      </c>
      <c r="O42" s="162">
        <v>961.91888197502897</v>
      </c>
      <c r="P42" s="162">
        <v>834.14442351512298</v>
      </c>
      <c r="Q42" s="162">
        <v>826.17029351280803</v>
      </c>
      <c r="R42" s="162">
        <v>882.316303606769</v>
      </c>
      <c r="S42" s="162">
        <v>882.22931582301601</v>
      </c>
      <c r="T42" s="162">
        <v>885.44109718349398</v>
      </c>
      <c r="U42" s="162">
        <v>803.05084048895196</v>
      </c>
      <c r="V42" s="162">
        <v>771.87887863794003</v>
      </c>
      <c r="W42" s="162">
        <v>727.60730391421203</v>
      </c>
      <c r="X42" s="162">
        <v>691.93958289272905</v>
      </c>
      <c r="Y42" s="162">
        <v>667.68903178602295</v>
      </c>
      <c r="Z42" s="162">
        <v>664.77757342125904</v>
      </c>
      <c r="AA42" s="162">
        <v>811.79158658476797</v>
      </c>
      <c r="AB42" s="162">
        <v>759.382202801115</v>
      </c>
      <c r="AC42" s="162">
        <v>765.16808116292498</v>
      </c>
      <c r="AD42" s="162">
        <v>765.02336965529798</v>
      </c>
      <c r="AE42" s="162">
        <v>778.48972484618298</v>
      </c>
      <c r="AG42" s="167">
        <f t="shared" si="9"/>
        <v>-3.0584758030779851E-2</v>
      </c>
      <c r="AH42" s="86">
        <f t="shared" si="10"/>
        <v>1.7602540948458381E-2</v>
      </c>
      <c r="AI42" s="167">
        <f t="shared" si="11"/>
        <v>2.5161930283046561E-2</v>
      </c>
    </row>
    <row r="43" spans="1:35" ht="15" x14ac:dyDescent="0.2">
      <c r="A43" s="53"/>
      <c r="B43" s="53"/>
      <c r="C43" s="87" t="s">
        <v>47</v>
      </c>
      <c r="D43" s="162">
        <v>1877.95624307802</v>
      </c>
      <c r="E43" s="162">
        <v>1835.5082732291301</v>
      </c>
      <c r="F43" s="162">
        <v>1956.51843408385</v>
      </c>
      <c r="G43" s="162">
        <v>1646.6121483562399</v>
      </c>
      <c r="H43" s="162">
        <v>2314.49138286383</v>
      </c>
      <c r="I43" s="162">
        <v>2487.7053707918099</v>
      </c>
      <c r="J43" s="162">
        <v>2780.7565018220598</v>
      </c>
      <c r="K43" s="162">
        <v>2793.8561486441199</v>
      </c>
      <c r="L43" s="162">
        <v>3067.4599075768601</v>
      </c>
      <c r="M43" s="162">
        <v>3009.5360771123301</v>
      </c>
      <c r="N43" s="162">
        <v>3017.09503262729</v>
      </c>
      <c r="O43" s="162">
        <v>3276.6738824420099</v>
      </c>
      <c r="P43" s="162">
        <v>3168.73229867484</v>
      </c>
      <c r="Q43" s="162">
        <v>2890.3005683145102</v>
      </c>
      <c r="R43" s="162">
        <v>2597.5145510249499</v>
      </c>
      <c r="S43" s="162">
        <v>2738.9560458818401</v>
      </c>
      <c r="T43" s="162">
        <v>2634.7907308263202</v>
      </c>
      <c r="U43" s="162">
        <v>2769.0414864286799</v>
      </c>
      <c r="V43" s="162">
        <v>3209.8692708091298</v>
      </c>
      <c r="W43" s="162">
        <v>2854.0454230575601</v>
      </c>
      <c r="X43" s="162">
        <v>2704.7850522570702</v>
      </c>
      <c r="Y43" s="162">
        <v>3215.1957858087799</v>
      </c>
      <c r="Z43" s="162">
        <v>2901.3496625447101</v>
      </c>
      <c r="AA43" s="162">
        <v>2836.8496953266699</v>
      </c>
      <c r="AB43" s="162">
        <v>2626.7710006276602</v>
      </c>
      <c r="AC43" s="162">
        <v>2555.50947630476</v>
      </c>
      <c r="AD43" s="162">
        <v>2121.91685306408</v>
      </c>
      <c r="AE43" s="162">
        <v>1994.81529948037</v>
      </c>
      <c r="AG43" s="167">
        <f t="shared" si="9"/>
        <v>-0.27960078992780057</v>
      </c>
      <c r="AH43" s="86">
        <f t="shared" si="10"/>
        <v>-5.9899403409786514E-2</v>
      </c>
      <c r="AI43" s="167">
        <f t="shared" si="11"/>
        <v>-0.24058271581203161</v>
      </c>
    </row>
    <row r="44" spans="1:35" ht="15" x14ac:dyDescent="0.2">
      <c r="A44" s="53"/>
      <c r="B44" s="53"/>
      <c r="C44" s="87" t="s">
        <v>48</v>
      </c>
      <c r="D44" s="162">
        <v>344.82963102180099</v>
      </c>
      <c r="E44" s="162">
        <v>156.35659192746701</v>
      </c>
      <c r="F44" s="162">
        <v>225.817577325359</v>
      </c>
      <c r="G44" s="162">
        <v>259.87427494115298</v>
      </c>
      <c r="H44" s="162">
        <v>562.06455435289899</v>
      </c>
      <c r="I44" s="162">
        <v>652.65811654998799</v>
      </c>
      <c r="J44" s="162">
        <v>802.98710245849702</v>
      </c>
      <c r="K44" s="162">
        <v>830.84082468840302</v>
      </c>
      <c r="L44" s="162">
        <v>769.24237409584703</v>
      </c>
      <c r="M44" s="162">
        <v>624.60540354711395</v>
      </c>
      <c r="N44" s="162">
        <v>656.61659650828301</v>
      </c>
      <c r="O44" s="162">
        <v>641.37966381384194</v>
      </c>
      <c r="P44" s="162">
        <v>442.31603950917702</v>
      </c>
      <c r="Q44" s="162">
        <v>667.80388090012002</v>
      </c>
      <c r="R44" s="162">
        <v>696.62358005731903</v>
      </c>
      <c r="S44" s="162">
        <v>691.084540382358</v>
      </c>
      <c r="T44" s="162">
        <v>685.46002709631</v>
      </c>
      <c r="U44" s="162">
        <v>535.63872504801702</v>
      </c>
      <c r="V44" s="162">
        <v>586.57804420492505</v>
      </c>
      <c r="W44" s="162">
        <v>544.85727068825099</v>
      </c>
      <c r="X44" s="162">
        <v>504.99501912547203</v>
      </c>
      <c r="Y44" s="162">
        <v>562.42757691255201</v>
      </c>
      <c r="Z44" s="162">
        <v>499.498826734803</v>
      </c>
      <c r="AA44" s="162">
        <v>665.89799537864405</v>
      </c>
      <c r="AB44" s="162">
        <v>724.03289521812098</v>
      </c>
      <c r="AC44" s="162">
        <v>700.02724626793895</v>
      </c>
      <c r="AD44" s="162">
        <v>570.16592393706196</v>
      </c>
      <c r="AE44" s="162">
        <v>733.52431652166604</v>
      </c>
      <c r="AG44" s="167">
        <f t="shared" si="9"/>
        <v>0.36943854545974003</v>
      </c>
      <c r="AH44" s="86">
        <f t="shared" si="10"/>
        <v>0.28651026960116344</v>
      </c>
      <c r="AI44" s="167">
        <f t="shared" si="11"/>
        <v>1.3109102315973755E-2</v>
      </c>
    </row>
    <row r="45" spans="1:35" x14ac:dyDescent="0.25">
      <c r="A45" s="60" t="s">
        <v>49</v>
      </c>
      <c r="B45" s="60" t="s">
        <v>50</v>
      </c>
      <c r="C45" s="60"/>
      <c r="D45" s="163" t="s">
        <v>51</v>
      </c>
      <c r="E45" s="163" t="s">
        <v>51</v>
      </c>
      <c r="F45" s="163" t="s">
        <v>51</v>
      </c>
      <c r="G45" s="163" t="s">
        <v>51</v>
      </c>
      <c r="H45" s="163" t="s">
        <v>51</v>
      </c>
      <c r="I45" s="163" t="s">
        <v>51</v>
      </c>
      <c r="J45" s="163" t="s">
        <v>51</v>
      </c>
      <c r="K45" s="163" t="s">
        <v>51</v>
      </c>
      <c r="L45" s="163" t="s">
        <v>51</v>
      </c>
      <c r="M45" s="163" t="s">
        <v>51</v>
      </c>
      <c r="N45" s="163" t="s">
        <v>51</v>
      </c>
      <c r="O45" s="163" t="s">
        <v>51</v>
      </c>
      <c r="P45" s="163" t="s">
        <v>51</v>
      </c>
      <c r="Q45" s="163" t="s">
        <v>51</v>
      </c>
      <c r="R45" s="163" t="s">
        <v>51</v>
      </c>
      <c r="S45" s="163" t="s">
        <v>51</v>
      </c>
      <c r="T45" s="163" t="s">
        <v>51</v>
      </c>
      <c r="U45" s="163" t="s">
        <v>51</v>
      </c>
      <c r="V45" s="163" t="s">
        <v>51</v>
      </c>
      <c r="W45" s="163" t="s">
        <v>51</v>
      </c>
      <c r="X45" s="163" t="s">
        <v>51</v>
      </c>
      <c r="Y45" s="163" t="s">
        <v>51</v>
      </c>
      <c r="Z45" s="163" t="s">
        <v>51</v>
      </c>
      <c r="AA45" s="163" t="s">
        <v>51</v>
      </c>
      <c r="AB45" s="163" t="s">
        <v>51</v>
      </c>
      <c r="AC45" s="163" t="s">
        <v>51</v>
      </c>
      <c r="AD45" s="163" t="s">
        <v>51</v>
      </c>
      <c r="AE45" s="163" t="s">
        <v>51</v>
      </c>
      <c r="AG45" s="167"/>
      <c r="AH45" s="86"/>
      <c r="AI45" s="167"/>
    </row>
    <row r="46" spans="1:35" ht="25.9" customHeight="1" x14ac:dyDescent="0.2">
      <c r="A46" s="194" t="s">
        <v>52</v>
      </c>
      <c r="B46" s="194"/>
      <c r="C46" s="195"/>
      <c r="D46" s="147">
        <v>3306.4799844577001</v>
      </c>
      <c r="E46" s="147">
        <v>3319.6773623481499</v>
      </c>
      <c r="F46" s="147">
        <v>3386.8506967049202</v>
      </c>
      <c r="G46" s="147">
        <v>3440.7117148092502</v>
      </c>
      <c r="H46" s="147">
        <v>3676.91238438049</v>
      </c>
      <c r="I46" s="147">
        <v>3809.4511442970702</v>
      </c>
      <c r="J46" s="147">
        <v>3912.1422153164999</v>
      </c>
      <c r="K46" s="147">
        <v>4347.7325236265497</v>
      </c>
      <c r="L46" s="147">
        <v>4530.2835733617803</v>
      </c>
      <c r="M46" s="147">
        <v>4561.7927750109202</v>
      </c>
      <c r="N46" s="147">
        <v>4662.2822254509101</v>
      </c>
      <c r="O46" s="147">
        <v>4027.4041906773</v>
      </c>
      <c r="P46" s="147">
        <v>4200.0586375667099</v>
      </c>
      <c r="Q46" s="147">
        <v>4537.4522341023503</v>
      </c>
      <c r="R46" s="147">
        <v>5027.2182512447898</v>
      </c>
      <c r="S46" s="147">
        <v>4608.7094520300097</v>
      </c>
      <c r="T46" s="147">
        <v>3970.2249189838999</v>
      </c>
      <c r="U46" s="147">
        <v>4301.9334207863403</v>
      </c>
      <c r="V46" s="147">
        <v>4317.5904198582502</v>
      </c>
      <c r="W46" s="147">
        <v>4146.3077586018999</v>
      </c>
      <c r="X46" s="147">
        <v>4043.83454670019</v>
      </c>
      <c r="Y46" s="147">
        <v>3875.0344942942402</v>
      </c>
      <c r="Z46" s="147">
        <v>3938.15354411212</v>
      </c>
      <c r="AA46" s="147">
        <v>3877.5526810049701</v>
      </c>
      <c r="AB46" s="147">
        <v>3775.9786915568302</v>
      </c>
      <c r="AC46" s="147">
        <v>3634.6065097124201</v>
      </c>
      <c r="AD46" s="147">
        <v>4140.1860011814397</v>
      </c>
      <c r="AE46" s="147">
        <v>4059.6106991054698</v>
      </c>
      <c r="AG46" s="167">
        <f t="shared" si="3"/>
        <v>-5.6328794051065736E-2</v>
      </c>
      <c r="AH46" s="86">
        <f t="shared" si="4"/>
        <v>-1.9461758977248108E-2</v>
      </c>
      <c r="AI46" s="167">
        <f t="shared" si="5"/>
        <v>7.5114832661224207E-2</v>
      </c>
    </row>
    <row r="47" spans="1:35" ht="15" x14ac:dyDescent="0.2">
      <c r="A47" s="52" t="s">
        <v>9</v>
      </c>
      <c r="B47" s="52" t="s">
        <v>53</v>
      </c>
      <c r="C47" s="52"/>
      <c r="D47" s="164">
        <v>870.65347113575103</v>
      </c>
      <c r="E47" s="164">
        <v>770.23530270436299</v>
      </c>
      <c r="F47" s="164">
        <v>839.07230521490499</v>
      </c>
      <c r="G47" s="164">
        <v>873.82369817944505</v>
      </c>
      <c r="H47" s="164">
        <v>980.60120196116497</v>
      </c>
      <c r="I47" s="164">
        <v>1050.8939443681099</v>
      </c>
      <c r="J47" s="164">
        <v>1014.48156785213</v>
      </c>
      <c r="K47" s="164">
        <v>1176.94159204888</v>
      </c>
      <c r="L47" s="164">
        <v>1163.9935158267201</v>
      </c>
      <c r="M47" s="164">
        <v>1379.76146689849</v>
      </c>
      <c r="N47" s="164">
        <v>1401.3804759227501</v>
      </c>
      <c r="O47" s="164">
        <v>1327.8013913945499</v>
      </c>
      <c r="P47" s="164">
        <v>1381.40448985795</v>
      </c>
      <c r="Q47" s="164">
        <v>1358.23754789798</v>
      </c>
      <c r="R47" s="164">
        <v>1489.48476502721</v>
      </c>
      <c r="S47" s="164">
        <v>1495.9608463817401</v>
      </c>
      <c r="T47" s="164">
        <v>1444.1131683521601</v>
      </c>
      <c r="U47" s="164">
        <v>1466.9559916702699</v>
      </c>
      <c r="V47" s="164">
        <v>1326.9440854231</v>
      </c>
      <c r="W47" s="164">
        <v>1075.34916273051</v>
      </c>
      <c r="X47" s="164">
        <v>1179.04240448276</v>
      </c>
      <c r="Y47" s="164">
        <v>1190.60138217537</v>
      </c>
      <c r="Z47" s="164">
        <v>1274.6482352901901</v>
      </c>
      <c r="AA47" s="164">
        <v>1166.9831298228901</v>
      </c>
      <c r="AB47" s="164">
        <v>1177.43137488608</v>
      </c>
      <c r="AC47" s="164">
        <v>1218.7510421621</v>
      </c>
      <c r="AD47" s="164">
        <v>1152.60959050868</v>
      </c>
      <c r="AE47" s="164">
        <v>1088.67578064542</v>
      </c>
      <c r="AG47" s="167">
        <f t="shared" si="3"/>
        <v>-0.25786745694677704</v>
      </c>
      <c r="AH47" s="86">
        <f t="shared" si="4"/>
        <v>-5.5468747084643055E-2</v>
      </c>
      <c r="AI47" s="167">
        <f t="shared" si="5"/>
        <v>-7.5380694054672501E-2</v>
      </c>
    </row>
    <row r="48" spans="1:35" s="27" customFormat="1" ht="12.75" x14ac:dyDescent="0.2">
      <c r="A48" s="55"/>
      <c r="B48" s="62"/>
      <c r="C48" s="57" t="s">
        <v>54</v>
      </c>
      <c r="D48" s="162">
        <v>648.85467192309295</v>
      </c>
      <c r="E48" s="162">
        <v>539.58742141416894</v>
      </c>
      <c r="F48" s="162">
        <v>610.51959320848698</v>
      </c>
      <c r="G48" s="162">
        <v>631.58794169996997</v>
      </c>
      <c r="H48" s="162">
        <v>728.05594046822</v>
      </c>
      <c r="I48" s="162">
        <v>804.60516014196401</v>
      </c>
      <c r="J48" s="162">
        <v>770.51988259857899</v>
      </c>
      <c r="K48" s="162">
        <v>914.72252719942003</v>
      </c>
      <c r="L48" s="162">
        <v>918.61889111768596</v>
      </c>
      <c r="M48" s="162">
        <v>1124.1674172614</v>
      </c>
      <c r="N48" s="162">
        <v>1121.7842456620001</v>
      </c>
      <c r="O48" s="162">
        <v>1082.8277509828699</v>
      </c>
      <c r="P48" s="162">
        <v>1128.0921163783401</v>
      </c>
      <c r="Q48" s="162">
        <v>1134.04157213386</v>
      </c>
      <c r="R48" s="162">
        <v>1243.7828224499799</v>
      </c>
      <c r="S48" s="162">
        <v>1257.6933531971799</v>
      </c>
      <c r="T48" s="162">
        <v>1219.0220386871899</v>
      </c>
      <c r="U48" s="162">
        <v>1254.0123305674699</v>
      </c>
      <c r="V48" s="162">
        <v>1127.30678535228</v>
      </c>
      <c r="W48" s="162">
        <v>904.73365585955105</v>
      </c>
      <c r="X48" s="162">
        <v>987.54326002832897</v>
      </c>
      <c r="Y48" s="162">
        <v>990.51472647021296</v>
      </c>
      <c r="Z48" s="162">
        <v>1073.0458204889701</v>
      </c>
      <c r="AA48" s="162">
        <v>978.15718795148496</v>
      </c>
      <c r="AB48" s="162">
        <v>972.20927830772496</v>
      </c>
      <c r="AC48" s="162">
        <v>1024.1611142925001</v>
      </c>
      <c r="AD48" s="162">
        <v>1012.48230000777</v>
      </c>
      <c r="AE48" s="162">
        <v>1000.78014926013</v>
      </c>
      <c r="AG48" s="167">
        <f t="shared" si="3"/>
        <v>-0.2019375528729821</v>
      </c>
      <c r="AH48" s="86">
        <f t="shared" si="4"/>
        <v>-1.1557881799563578E-2</v>
      </c>
      <c r="AI48" s="167">
        <f t="shared" si="5"/>
        <v>2.9387572809567167E-2</v>
      </c>
    </row>
    <row r="49" spans="1:35" s="27" customFormat="1" ht="12.75" x14ac:dyDescent="0.2">
      <c r="A49" s="55"/>
      <c r="B49" s="62"/>
      <c r="C49" s="57" t="s">
        <v>55</v>
      </c>
      <c r="D49" s="162">
        <v>169.16960829139899</v>
      </c>
      <c r="E49" s="162">
        <v>171.548482597537</v>
      </c>
      <c r="F49" s="162">
        <v>173.98266531521901</v>
      </c>
      <c r="G49" s="162">
        <v>189.62579587742499</v>
      </c>
      <c r="H49" s="162">
        <v>195.18651271555601</v>
      </c>
      <c r="I49" s="162">
        <v>201.72395819888101</v>
      </c>
      <c r="J49" s="162">
        <v>195.505200370311</v>
      </c>
      <c r="K49" s="162">
        <v>204.56250842361999</v>
      </c>
      <c r="L49" s="162">
        <v>204.38272018539001</v>
      </c>
      <c r="M49" s="162">
        <v>214.11638602407299</v>
      </c>
      <c r="N49" s="162">
        <v>225.53612244143099</v>
      </c>
      <c r="O49" s="162">
        <v>201.21760046421701</v>
      </c>
      <c r="P49" s="162">
        <v>207.810309887833</v>
      </c>
      <c r="Q49" s="162">
        <v>183.532002707262</v>
      </c>
      <c r="R49" s="162">
        <v>197.650070980398</v>
      </c>
      <c r="S49" s="162">
        <v>187.59851632471401</v>
      </c>
      <c r="T49" s="162">
        <v>172.152286220338</v>
      </c>
      <c r="U49" s="162">
        <v>167.588680974894</v>
      </c>
      <c r="V49" s="162">
        <v>162.573679273572</v>
      </c>
      <c r="W49" s="162">
        <v>141.98354469257899</v>
      </c>
      <c r="X49" s="162">
        <v>170.21167558219599</v>
      </c>
      <c r="Y49" s="162">
        <v>177.38693967698899</v>
      </c>
      <c r="Z49" s="162">
        <v>179.57041843648901</v>
      </c>
      <c r="AA49" s="162">
        <v>169.26715175253599</v>
      </c>
      <c r="AB49" s="162">
        <v>182.472440583441</v>
      </c>
      <c r="AC49" s="162">
        <v>169.64962299114899</v>
      </c>
      <c r="AD49" s="162">
        <v>117.494256367174</v>
      </c>
      <c r="AE49" s="162">
        <v>66.182016358673593</v>
      </c>
      <c r="AG49" s="167">
        <f t="shared" si="3"/>
        <v>-0.60509256368818765</v>
      </c>
      <c r="AH49" s="86">
        <f t="shared" si="4"/>
        <v>-0.43672126276664719</v>
      </c>
      <c r="AI49" s="167">
        <f t="shared" si="5"/>
        <v>-0.63730404357467951</v>
      </c>
    </row>
    <row r="50" spans="1:35" s="27" customFormat="1" ht="12.75" x14ac:dyDescent="0.2">
      <c r="A50" s="55"/>
      <c r="B50" s="62"/>
      <c r="C50" s="57" t="s">
        <v>56</v>
      </c>
      <c r="D50" s="162">
        <v>52.6291909212595</v>
      </c>
      <c r="E50" s="162">
        <v>59.099398692656699</v>
      </c>
      <c r="F50" s="162">
        <v>54.570046691198698</v>
      </c>
      <c r="G50" s="162">
        <v>52.609960602049497</v>
      </c>
      <c r="H50" s="162">
        <v>57.358748777388499</v>
      </c>
      <c r="I50" s="162">
        <v>44.564826027260402</v>
      </c>
      <c r="J50" s="162">
        <v>48.456484883234801</v>
      </c>
      <c r="K50" s="162">
        <v>57.656556425837302</v>
      </c>
      <c r="L50" s="162">
        <v>40.991904523643299</v>
      </c>
      <c r="M50" s="162">
        <v>41.477663613017803</v>
      </c>
      <c r="N50" s="162">
        <v>54.0601078193163</v>
      </c>
      <c r="O50" s="162">
        <v>43.756039947459499</v>
      </c>
      <c r="P50" s="162">
        <v>45.502063591776398</v>
      </c>
      <c r="Q50" s="162">
        <v>40.663973056860399</v>
      </c>
      <c r="R50" s="162">
        <v>48.051871596831703</v>
      </c>
      <c r="S50" s="162">
        <v>50.668976859843497</v>
      </c>
      <c r="T50" s="162">
        <v>52.938843444627999</v>
      </c>
      <c r="U50" s="162">
        <v>45.3549801279025</v>
      </c>
      <c r="V50" s="162">
        <v>37.063620797248703</v>
      </c>
      <c r="W50" s="162">
        <v>28.631962178383599</v>
      </c>
      <c r="X50" s="162">
        <v>21.2874688722349</v>
      </c>
      <c r="Y50" s="162">
        <v>22.6997160281711</v>
      </c>
      <c r="Z50" s="162">
        <v>22.031996364732201</v>
      </c>
      <c r="AA50" s="162">
        <v>19.5587901188687</v>
      </c>
      <c r="AB50" s="162">
        <v>22.7496559949176</v>
      </c>
      <c r="AC50" s="162">
        <v>24.9403048784541</v>
      </c>
      <c r="AD50" s="162">
        <v>22.633034133730298</v>
      </c>
      <c r="AE50" s="162">
        <v>21.713615026623199</v>
      </c>
      <c r="AG50" s="167">
        <f t="shared" si="3"/>
        <v>-0.52125180155762152</v>
      </c>
      <c r="AH50" s="86">
        <f t="shared" si="4"/>
        <v>-4.0622883422283963E-2</v>
      </c>
      <c r="AI50" s="167">
        <f t="shared" si="5"/>
        <v>-4.5540950971999679E-2</v>
      </c>
    </row>
    <row r="51" spans="1:35" s="28" customFormat="1" x14ac:dyDescent="0.25">
      <c r="A51" s="52" t="s">
        <v>20</v>
      </c>
      <c r="B51" s="52" t="s">
        <v>57</v>
      </c>
      <c r="C51" s="52"/>
      <c r="D51" s="161" t="s">
        <v>51</v>
      </c>
      <c r="E51" s="161" t="s">
        <v>51</v>
      </c>
      <c r="F51" s="161" t="s">
        <v>51</v>
      </c>
      <c r="G51" s="161" t="s">
        <v>51</v>
      </c>
      <c r="H51" s="161" t="s">
        <v>51</v>
      </c>
      <c r="I51" s="161" t="s">
        <v>51</v>
      </c>
      <c r="J51" s="161" t="s">
        <v>51</v>
      </c>
      <c r="K51" s="161" t="s">
        <v>51</v>
      </c>
      <c r="L51" s="161" t="s">
        <v>51</v>
      </c>
      <c r="M51" s="161" t="s">
        <v>51</v>
      </c>
      <c r="N51" s="161" t="s">
        <v>51</v>
      </c>
      <c r="O51" s="161" t="s">
        <v>51</v>
      </c>
      <c r="P51" s="161" t="s">
        <v>51</v>
      </c>
      <c r="Q51" s="161" t="s">
        <v>51</v>
      </c>
      <c r="R51" s="161" t="s">
        <v>51</v>
      </c>
      <c r="S51" s="161" t="s">
        <v>51</v>
      </c>
      <c r="T51" s="161" t="s">
        <v>51</v>
      </c>
      <c r="U51" s="161" t="s">
        <v>51</v>
      </c>
      <c r="V51" s="161" t="s">
        <v>51</v>
      </c>
      <c r="W51" s="161" t="s">
        <v>51</v>
      </c>
      <c r="X51" s="161" t="s">
        <v>51</v>
      </c>
      <c r="Y51" s="161" t="s">
        <v>51</v>
      </c>
      <c r="Z51" s="161" t="s">
        <v>51</v>
      </c>
      <c r="AA51" s="161" t="s">
        <v>51</v>
      </c>
      <c r="AB51" s="161" t="s">
        <v>51</v>
      </c>
      <c r="AC51" s="161" t="s">
        <v>51</v>
      </c>
      <c r="AD51" s="161" t="s">
        <v>51</v>
      </c>
      <c r="AE51" s="161" t="s">
        <v>51</v>
      </c>
      <c r="AG51" s="167"/>
      <c r="AH51" s="86"/>
      <c r="AI51" s="167"/>
    </row>
    <row r="52" spans="1:35" s="27" customFormat="1" ht="12.75" x14ac:dyDescent="0.2">
      <c r="A52" s="55"/>
      <c r="B52" s="62"/>
      <c r="C52" s="57" t="s">
        <v>58</v>
      </c>
      <c r="D52" s="162" t="s">
        <v>51</v>
      </c>
      <c r="E52" s="162" t="s">
        <v>51</v>
      </c>
      <c r="F52" s="162" t="s">
        <v>51</v>
      </c>
      <c r="G52" s="162" t="s">
        <v>51</v>
      </c>
      <c r="H52" s="162" t="s">
        <v>51</v>
      </c>
      <c r="I52" s="162" t="s">
        <v>51</v>
      </c>
      <c r="J52" s="162" t="s">
        <v>51</v>
      </c>
      <c r="K52" s="162" t="s">
        <v>51</v>
      </c>
      <c r="L52" s="162" t="s">
        <v>51</v>
      </c>
      <c r="M52" s="162" t="s">
        <v>51</v>
      </c>
      <c r="N52" s="162" t="s">
        <v>51</v>
      </c>
      <c r="O52" s="162" t="s">
        <v>51</v>
      </c>
      <c r="P52" s="162" t="s">
        <v>51</v>
      </c>
      <c r="Q52" s="162" t="s">
        <v>51</v>
      </c>
      <c r="R52" s="162" t="s">
        <v>51</v>
      </c>
      <c r="S52" s="162" t="s">
        <v>51</v>
      </c>
      <c r="T52" s="162" t="s">
        <v>51</v>
      </c>
      <c r="U52" s="162" t="s">
        <v>51</v>
      </c>
      <c r="V52" s="162" t="s">
        <v>51</v>
      </c>
      <c r="W52" s="162" t="s">
        <v>51</v>
      </c>
      <c r="X52" s="162" t="s">
        <v>51</v>
      </c>
      <c r="Y52" s="162" t="s">
        <v>51</v>
      </c>
      <c r="Z52" s="162" t="s">
        <v>51</v>
      </c>
      <c r="AA52" s="162" t="s">
        <v>51</v>
      </c>
      <c r="AB52" s="162" t="s">
        <v>51</v>
      </c>
      <c r="AC52" s="162" t="s">
        <v>51</v>
      </c>
      <c r="AD52" s="162" t="s">
        <v>51</v>
      </c>
      <c r="AE52" s="162" t="s">
        <v>51</v>
      </c>
      <c r="AG52" s="167"/>
      <c r="AH52" s="86"/>
      <c r="AI52" s="167"/>
    </row>
    <row r="53" spans="1:35" s="28" customFormat="1" x14ac:dyDescent="0.25">
      <c r="A53" s="52" t="s">
        <v>41</v>
      </c>
      <c r="B53" s="52" t="s">
        <v>59</v>
      </c>
      <c r="C53" s="52"/>
      <c r="D53" s="161">
        <v>1665.0188538862899</v>
      </c>
      <c r="E53" s="161">
        <v>1822.1886483857299</v>
      </c>
      <c r="F53" s="161">
        <v>1821.39519854627</v>
      </c>
      <c r="G53" s="161">
        <v>1825.4488035540701</v>
      </c>
      <c r="H53" s="161">
        <v>1802.3980817592001</v>
      </c>
      <c r="I53" s="161">
        <v>1876.56419473913</v>
      </c>
      <c r="J53" s="161">
        <v>1949.2761978907499</v>
      </c>
      <c r="K53" s="161">
        <v>1998.91154306355</v>
      </c>
      <c r="L53" s="161">
        <v>2303.1540911204002</v>
      </c>
      <c r="M53" s="161">
        <v>2081.5408182474898</v>
      </c>
      <c r="N53" s="161">
        <v>2026.3979070635501</v>
      </c>
      <c r="O53" s="161">
        <v>1412.05681839465</v>
      </c>
      <c r="P53" s="161">
        <v>1174.7249416053501</v>
      </c>
      <c r="Q53" s="161">
        <v>1358.24988367893</v>
      </c>
      <c r="R53" s="161">
        <v>1502.44514068227</v>
      </c>
      <c r="S53" s="161">
        <v>1224.8628157000001</v>
      </c>
      <c r="T53" s="161">
        <v>1089.7560778500001</v>
      </c>
      <c r="U53" s="161">
        <v>1191.5813599999999</v>
      </c>
      <c r="V53" s="161">
        <v>1252.2424599999999</v>
      </c>
      <c r="W53" s="161">
        <v>1252.8491250167201</v>
      </c>
      <c r="X53" s="161">
        <v>847.83845231896396</v>
      </c>
      <c r="Y53" s="161">
        <v>847.86994403167103</v>
      </c>
      <c r="Z53" s="161">
        <v>886.155462366851</v>
      </c>
      <c r="AA53" s="161">
        <v>759.09985171270705</v>
      </c>
      <c r="AB53" s="161">
        <v>546.84490364640897</v>
      </c>
      <c r="AC53" s="161">
        <v>476.69052607734801</v>
      </c>
      <c r="AD53" s="161">
        <v>867.46176723756901</v>
      </c>
      <c r="AE53" s="161">
        <v>794.13423386740305</v>
      </c>
      <c r="AG53" s="167">
        <f t="shared" si="3"/>
        <v>-0.33354594111189928</v>
      </c>
      <c r="AH53" s="86">
        <f t="shared" si="4"/>
        <v>-8.4531141474600544E-2</v>
      </c>
      <c r="AI53" s="167">
        <f t="shared" si="5"/>
        <v>0.45221109051588032</v>
      </c>
    </row>
    <row r="54" spans="1:35" s="27" customFormat="1" ht="12.75" x14ac:dyDescent="0.2">
      <c r="A54" s="55"/>
      <c r="B54" s="55"/>
      <c r="C54" s="55" t="s">
        <v>60</v>
      </c>
      <c r="D54" s="162" t="s">
        <v>51</v>
      </c>
      <c r="E54" s="162" t="s">
        <v>51</v>
      </c>
      <c r="F54" s="162" t="s">
        <v>51</v>
      </c>
      <c r="G54" s="162" t="s">
        <v>51</v>
      </c>
      <c r="H54" s="162" t="s">
        <v>51</v>
      </c>
      <c r="I54" s="162" t="s">
        <v>51</v>
      </c>
      <c r="J54" s="162" t="s">
        <v>51</v>
      </c>
      <c r="K54" s="162" t="s">
        <v>51</v>
      </c>
      <c r="L54" s="162" t="s">
        <v>51</v>
      </c>
      <c r="M54" s="162" t="s">
        <v>51</v>
      </c>
      <c r="N54" s="162" t="s">
        <v>51</v>
      </c>
      <c r="O54" s="162" t="s">
        <v>51</v>
      </c>
      <c r="P54" s="162" t="s">
        <v>51</v>
      </c>
      <c r="Q54" s="162" t="s">
        <v>51</v>
      </c>
      <c r="R54" s="162" t="s">
        <v>51</v>
      </c>
      <c r="S54" s="162" t="s">
        <v>51</v>
      </c>
      <c r="T54" s="162" t="s">
        <v>51</v>
      </c>
      <c r="U54" s="162" t="s">
        <v>51</v>
      </c>
      <c r="V54" s="162" t="s">
        <v>51</v>
      </c>
      <c r="W54" s="162" t="s">
        <v>51</v>
      </c>
      <c r="X54" s="162" t="s">
        <v>51</v>
      </c>
      <c r="Y54" s="162" t="s">
        <v>51</v>
      </c>
      <c r="Z54" s="162" t="s">
        <v>51</v>
      </c>
      <c r="AA54" s="162" t="s">
        <v>51</v>
      </c>
      <c r="AB54" s="162" t="s">
        <v>51</v>
      </c>
      <c r="AC54" s="162" t="s">
        <v>51</v>
      </c>
      <c r="AD54" s="162" t="s">
        <v>51</v>
      </c>
      <c r="AE54" s="162" t="s">
        <v>51</v>
      </c>
      <c r="AG54" s="167"/>
      <c r="AH54" s="86"/>
      <c r="AI54" s="167"/>
    </row>
    <row r="55" spans="1:35" s="27" customFormat="1" ht="12.75" x14ac:dyDescent="0.2">
      <c r="A55" s="55"/>
      <c r="B55" s="55"/>
      <c r="C55" s="55" t="s">
        <v>61</v>
      </c>
      <c r="D55" s="162">
        <v>1665.0188538862899</v>
      </c>
      <c r="E55" s="162">
        <v>1822.1886483857299</v>
      </c>
      <c r="F55" s="162">
        <v>1821.39519854627</v>
      </c>
      <c r="G55" s="162">
        <v>1825.4488035540701</v>
      </c>
      <c r="H55" s="162">
        <v>1802.3980817592001</v>
      </c>
      <c r="I55" s="162">
        <v>1876.56419473913</v>
      </c>
      <c r="J55" s="162">
        <v>1949.2761978907499</v>
      </c>
      <c r="K55" s="162">
        <v>1998.91154306355</v>
      </c>
      <c r="L55" s="162">
        <v>2302.7892911203999</v>
      </c>
      <c r="M55" s="162">
        <v>2080.8796182474898</v>
      </c>
      <c r="N55" s="162">
        <v>2025.7139070635501</v>
      </c>
      <c r="O55" s="162">
        <v>1410.71161839465</v>
      </c>
      <c r="P55" s="162">
        <v>1172.6729416053499</v>
      </c>
      <c r="Q55" s="162">
        <v>1356.1978836789301</v>
      </c>
      <c r="R55" s="162">
        <v>1498.97954068227</v>
      </c>
      <c r="S55" s="162">
        <v>1223.4036157</v>
      </c>
      <c r="T55" s="162">
        <v>1088.3880778499999</v>
      </c>
      <c r="U55" s="162">
        <v>1190.35016</v>
      </c>
      <c r="V55" s="162">
        <v>1249.91686</v>
      </c>
      <c r="W55" s="162">
        <v>1252.2791250167199</v>
      </c>
      <c r="X55" s="162">
        <v>847.27789983277603</v>
      </c>
      <c r="Y55" s="162">
        <v>847.27789983277603</v>
      </c>
      <c r="Z55" s="162">
        <v>885.4941364</v>
      </c>
      <c r="AA55" s="162">
        <v>758.49836000000005</v>
      </c>
      <c r="AB55" s="162">
        <v>546.06075999999996</v>
      </c>
      <c r="AC55" s="162">
        <v>475.95362</v>
      </c>
      <c r="AD55" s="162">
        <v>866.50126999999998</v>
      </c>
      <c r="AE55" s="162">
        <v>793.19893000000002</v>
      </c>
      <c r="AG55" s="167">
        <f t="shared" si="3"/>
        <v>-0.33364235444803902</v>
      </c>
      <c r="AH55" s="86">
        <f t="shared" si="4"/>
        <v>-8.4595767528419158E-2</v>
      </c>
      <c r="AI55" s="167">
        <f t="shared" si="5"/>
        <v>0.45258364655244604</v>
      </c>
    </row>
    <row r="56" spans="1:35" s="27" customFormat="1" ht="13.5" x14ac:dyDescent="0.25">
      <c r="A56" s="55"/>
      <c r="B56" s="55"/>
      <c r="C56" s="55" t="s">
        <v>62</v>
      </c>
      <c r="D56" s="162" t="s">
        <v>51</v>
      </c>
      <c r="E56" s="162" t="s">
        <v>51</v>
      </c>
      <c r="F56" s="162" t="s">
        <v>51</v>
      </c>
      <c r="G56" s="162" t="s">
        <v>51</v>
      </c>
      <c r="H56" s="162" t="s">
        <v>51</v>
      </c>
      <c r="I56" s="162" t="s">
        <v>51</v>
      </c>
      <c r="J56" s="162" t="s">
        <v>51</v>
      </c>
      <c r="K56" s="162" t="s">
        <v>51</v>
      </c>
      <c r="L56" s="190">
        <v>0.36480000000000001</v>
      </c>
      <c r="M56" s="190">
        <v>0.66120000000000001</v>
      </c>
      <c r="N56" s="190">
        <v>0.68400000000000005</v>
      </c>
      <c r="O56" s="186">
        <v>1.3452</v>
      </c>
      <c r="P56" s="186">
        <v>2.052</v>
      </c>
      <c r="Q56" s="186">
        <v>2.052</v>
      </c>
      <c r="R56" s="186">
        <v>3.4655999999999998</v>
      </c>
      <c r="S56" s="186">
        <v>1.4592000000000001</v>
      </c>
      <c r="T56" s="186">
        <v>1.3680000000000001</v>
      </c>
      <c r="U56" s="186">
        <v>1.2312000000000001</v>
      </c>
      <c r="V56" s="186">
        <v>2.3256000000000001</v>
      </c>
      <c r="W56" s="190">
        <v>0.56999999999999995</v>
      </c>
      <c r="X56" s="190">
        <v>0.56055248618784503</v>
      </c>
      <c r="Y56" s="190">
        <v>0.59204419889502802</v>
      </c>
      <c r="Z56" s="190">
        <v>0.66132596685082901</v>
      </c>
      <c r="AA56" s="190">
        <v>0.60149171270718205</v>
      </c>
      <c r="AB56" s="190">
        <v>0.78414364640884004</v>
      </c>
      <c r="AC56" s="190">
        <v>0.73690607734806601</v>
      </c>
      <c r="AD56" s="190">
        <v>0.96049723756906102</v>
      </c>
      <c r="AE56" s="189">
        <v>0.93530386740331495</v>
      </c>
      <c r="AF56" s="187"/>
      <c r="AG56" s="167">
        <f t="shared" si="3"/>
        <v>-0.24033149171270721</v>
      </c>
      <c r="AH56" s="86">
        <f>(AE56-AD56)/AD56</f>
        <v>-2.6229508196721533E-2</v>
      </c>
      <c r="AI56" s="167">
        <f>(AE56-AB56)/AB56</f>
        <v>0.19277108433734902</v>
      </c>
    </row>
    <row r="57" spans="1:35" ht="27" customHeight="1" x14ac:dyDescent="0.2">
      <c r="A57" s="63" t="s">
        <v>49</v>
      </c>
      <c r="B57" s="196" t="s">
        <v>63</v>
      </c>
      <c r="C57" s="196"/>
      <c r="D57" s="151" t="s">
        <v>51</v>
      </c>
      <c r="E57" s="151" t="s">
        <v>51</v>
      </c>
      <c r="F57" s="151" t="s">
        <v>51</v>
      </c>
      <c r="G57" s="151" t="s">
        <v>51</v>
      </c>
      <c r="H57" s="151" t="s">
        <v>51</v>
      </c>
      <c r="I57" s="151">
        <v>54.985324832649702</v>
      </c>
      <c r="J57" s="151">
        <v>99.730184753440199</v>
      </c>
      <c r="K57" s="151">
        <v>138.11422714256199</v>
      </c>
      <c r="L57" s="151">
        <v>202.916225638188</v>
      </c>
      <c r="M57" s="151">
        <v>269.21993033865903</v>
      </c>
      <c r="N57" s="151">
        <v>345.55995917797998</v>
      </c>
      <c r="O57" s="151">
        <v>394.71647750040802</v>
      </c>
      <c r="P57" s="151">
        <v>452.52522274722497</v>
      </c>
      <c r="Q57" s="151">
        <v>508.95863330676099</v>
      </c>
      <c r="R57" s="151">
        <v>569.34478976071398</v>
      </c>
      <c r="S57" s="151">
        <v>617.11785244313501</v>
      </c>
      <c r="T57" s="151">
        <v>657.99218343541997</v>
      </c>
      <c r="U57" s="151">
        <v>751.36568917572004</v>
      </c>
      <c r="V57" s="151">
        <v>786.78913858296903</v>
      </c>
      <c r="W57" s="151">
        <v>884.18463655569803</v>
      </c>
      <c r="X57" s="151">
        <v>998.24204034688</v>
      </c>
      <c r="Y57" s="151">
        <v>1100.7316393066201</v>
      </c>
      <c r="Z57" s="151">
        <v>1158.6728301092101</v>
      </c>
      <c r="AA57" s="151">
        <v>1208.49074356765</v>
      </c>
      <c r="AB57" s="151">
        <v>1297.3244818463299</v>
      </c>
      <c r="AC57" s="151">
        <v>1416.1332621762199</v>
      </c>
      <c r="AD57" s="151">
        <v>1540.4852746403899</v>
      </c>
      <c r="AE57" s="151">
        <v>1624.06888308419</v>
      </c>
      <c r="AG57" s="167">
        <f t="shared" si="3"/>
        <v>1.1614892807600281</v>
      </c>
      <c r="AH57" s="86">
        <f t="shared" si="4"/>
        <v>5.4257973003547108E-2</v>
      </c>
      <c r="AI57" s="167">
        <f t="shared" si="5"/>
        <v>0.25186019828504513</v>
      </c>
    </row>
    <row r="58" spans="1:35" ht="24" customHeight="1" x14ac:dyDescent="0.2">
      <c r="A58" s="63" t="s">
        <v>64</v>
      </c>
      <c r="B58" s="196" t="s">
        <v>65</v>
      </c>
      <c r="C58" s="196"/>
      <c r="D58" s="151">
        <v>693.50338006027005</v>
      </c>
      <c r="E58" s="151">
        <v>650.69998876207899</v>
      </c>
      <c r="F58" s="151">
        <v>652.82730596154101</v>
      </c>
      <c r="G58" s="151">
        <v>665.48742617947005</v>
      </c>
      <c r="H58" s="151">
        <v>815.64827263007203</v>
      </c>
      <c r="I58" s="151">
        <v>743.77278020508595</v>
      </c>
      <c r="J58" s="151">
        <v>780.52743529432496</v>
      </c>
      <c r="K58" s="151">
        <v>955.84053935229701</v>
      </c>
      <c r="L58" s="151">
        <v>754.784423943869</v>
      </c>
      <c r="M58" s="151">
        <v>725.35589288562596</v>
      </c>
      <c r="N58" s="151">
        <v>776.04732043574904</v>
      </c>
      <c r="O58" s="151">
        <v>766.69421255435805</v>
      </c>
      <c r="P58" s="151">
        <v>1104.86979034095</v>
      </c>
      <c r="Q58" s="151">
        <v>1196.6031740828701</v>
      </c>
      <c r="R58" s="151">
        <v>1363.7601070543799</v>
      </c>
      <c r="S58" s="151">
        <v>1175.3362107293699</v>
      </c>
      <c r="T58" s="151">
        <v>688.62279051474297</v>
      </c>
      <c r="U58" s="151">
        <v>803.73449552089005</v>
      </c>
      <c r="V58" s="151">
        <v>845.96224530282996</v>
      </c>
      <c r="W58" s="151">
        <v>842.91688075667605</v>
      </c>
      <c r="X58" s="151">
        <v>928.90466050327598</v>
      </c>
      <c r="Y58" s="151">
        <v>676.70656659380097</v>
      </c>
      <c r="Z58" s="151">
        <v>529.48143442890898</v>
      </c>
      <c r="AA58" s="151">
        <v>657.42604061995803</v>
      </c>
      <c r="AB58" s="151">
        <v>682.48222586755503</v>
      </c>
      <c r="AC58" s="151">
        <v>452.341220822004</v>
      </c>
      <c r="AD58" s="151">
        <v>505.37400566777399</v>
      </c>
      <c r="AE58" s="151">
        <v>458.989406017899</v>
      </c>
      <c r="AG58" s="167">
        <f t="shared" si="3"/>
        <v>-0.42892906976646084</v>
      </c>
      <c r="AH58" s="86">
        <f t="shared" si="4"/>
        <v>-9.1782717610465289E-2</v>
      </c>
      <c r="AI58" s="167">
        <f t="shared" si="5"/>
        <v>-0.32747053531768877</v>
      </c>
    </row>
    <row r="59" spans="1:35" ht="15" x14ac:dyDescent="0.2">
      <c r="A59" s="60" t="s">
        <v>66</v>
      </c>
      <c r="B59" s="60" t="s">
        <v>67</v>
      </c>
      <c r="C59" s="64"/>
      <c r="D59" s="151">
        <v>77.304279375390493</v>
      </c>
      <c r="E59" s="151">
        <v>76.553422495975894</v>
      </c>
      <c r="F59" s="151">
        <v>73.555886982213295</v>
      </c>
      <c r="G59" s="151">
        <v>75.951786896267606</v>
      </c>
      <c r="H59" s="151">
        <v>78.264828030058297</v>
      </c>
      <c r="I59" s="151">
        <v>83.234900152098902</v>
      </c>
      <c r="J59" s="151">
        <v>68.126829525862902</v>
      </c>
      <c r="K59" s="151">
        <v>77.9246220192707</v>
      </c>
      <c r="L59" s="151">
        <v>105.435316832607</v>
      </c>
      <c r="M59" s="151">
        <v>105.91466664065101</v>
      </c>
      <c r="N59" s="151">
        <v>112.89656285089301</v>
      </c>
      <c r="O59" s="151">
        <v>126.135290833344</v>
      </c>
      <c r="P59" s="151">
        <v>86.534193015244796</v>
      </c>
      <c r="Q59" s="151">
        <v>115.402995135815</v>
      </c>
      <c r="R59" s="151">
        <v>102.18344872021</v>
      </c>
      <c r="S59" s="151">
        <v>95.431726775773001</v>
      </c>
      <c r="T59" s="151">
        <v>89.740698831577603</v>
      </c>
      <c r="U59" s="151">
        <v>88.295884419462098</v>
      </c>
      <c r="V59" s="151">
        <v>105.652490549351</v>
      </c>
      <c r="W59" s="151">
        <v>91.007953542291901</v>
      </c>
      <c r="X59" s="151">
        <v>89.806989048312701</v>
      </c>
      <c r="Y59" s="151">
        <v>59.124962186774603</v>
      </c>
      <c r="Z59" s="151">
        <v>89.195581916966603</v>
      </c>
      <c r="AA59" s="151">
        <v>85.552915281769003</v>
      </c>
      <c r="AB59" s="151">
        <v>71.895705310458297</v>
      </c>
      <c r="AC59" s="151">
        <v>70.690458474744602</v>
      </c>
      <c r="AD59" s="151">
        <v>74.255363127025603</v>
      </c>
      <c r="AE59" s="151">
        <v>93.742395490555793</v>
      </c>
      <c r="AG59" s="167">
        <f t="shared" si="3"/>
        <v>6.1684767154256859E-2</v>
      </c>
      <c r="AH59" s="86">
        <f t="shared" si="4"/>
        <v>0.26243265863765991</v>
      </c>
      <c r="AI59" s="167">
        <f t="shared" si="5"/>
        <v>0.30386641435339773</v>
      </c>
    </row>
    <row r="60" spans="1:35" ht="15" x14ac:dyDescent="0.2">
      <c r="A60" s="50" t="s">
        <v>68</v>
      </c>
      <c r="B60" s="61"/>
      <c r="C60" s="61"/>
      <c r="D60" s="147">
        <v>2186.7909665473398</v>
      </c>
      <c r="E60" s="147">
        <v>2166.9019240900998</v>
      </c>
      <c r="F60" s="147">
        <v>2298.84268336268</v>
      </c>
      <c r="G60" s="147">
        <v>2316.9668827934302</v>
      </c>
      <c r="H60" s="147">
        <v>2371.5793234480702</v>
      </c>
      <c r="I60" s="147">
        <v>2447.2720876711901</v>
      </c>
      <c r="J60" s="147">
        <v>2486.3182532783899</v>
      </c>
      <c r="K60" s="147">
        <v>2499.0884570100602</v>
      </c>
      <c r="L60" s="147">
        <v>2394.59504425262</v>
      </c>
      <c r="M60" s="147">
        <v>2530.5991248888399</v>
      </c>
      <c r="N60" s="147">
        <v>2559.40759934474</v>
      </c>
      <c r="O60" s="147">
        <v>2641.0024794822898</v>
      </c>
      <c r="P60" s="147">
        <v>2625.9856003927498</v>
      </c>
      <c r="Q60" s="147">
        <v>2712.1366855988199</v>
      </c>
      <c r="R60" s="147">
        <v>2752.7888014983901</v>
      </c>
      <c r="S60" s="147">
        <v>2727.76681566349</v>
      </c>
      <c r="T60" s="147">
        <v>2485.8545701022299</v>
      </c>
      <c r="U60" s="147">
        <v>2447.2837663110899</v>
      </c>
      <c r="V60" s="147">
        <v>2357.0994267374799</v>
      </c>
      <c r="W60" s="147">
        <v>2195.3677595675799</v>
      </c>
      <c r="X60" s="147">
        <v>2142.4829684587398</v>
      </c>
      <c r="Y60" s="147">
        <v>2137.4229685268101</v>
      </c>
      <c r="Z60" s="147">
        <v>2147.6313160507002</v>
      </c>
      <c r="AA60" s="147">
        <v>2255.1503155328601</v>
      </c>
      <c r="AB60" s="147">
        <v>2210.0526411279602</v>
      </c>
      <c r="AC60" s="147">
        <v>2263.6549211727702</v>
      </c>
      <c r="AD60" s="147">
        <v>2360.6546392914302</v>
      </c>
      <c r="AE60" s="147">
        <v>2390.1534765819201</v>
      </c>
      <c r="AG60" s="167">
        <f t="shared" si="3"/>
        <v>-2.3344366728377024E-2</v>
      </c>
      <c r="AH60" s="86">
        <f t="shared" si="4"/>
        <v>1.2496041055520215E-2</v>
      </c>
      <c r="AI60" s="167">
        <f t="shared" si="5"/>
        <v>8.149164961158599E-2</v>
      </c>
    </row>
    <row r="61" spans="1:35" ht="15" x14ac:dyDescent="0.2">
      <c r="A61" s="52" t="s">
        <v>9</v>
      </c>
      <c r="B61" s="52" t="s">
        <v>69</v>
      </c>
      <c r="C61" s="52"/>
      <c r="D61" s="151">
        <v>1357.6504955221101</v>
      </c>
      <c r="E61" s="151">
        <v>1398.6254396474501</v>
      </c>
      <c r="F61" s="151">
        <v>1467.2545483574099</v>
      </c>
      <c r="G61" s="151">
        <v>1456.5212601523799</v>
      </c>
      <c r="H61" s="151">
        <v>1509.9266379421199</v>
      </c>
      <c r="I61" s="151">
        <v>1585.03002188848</v>
      </c>
      <c r="J61" s="151">
        <v>1603.60326759194</v>
      </c>
      <c r="K61" s="151">
        <v>1577.13681855803</v>
      </c>
      <c r="L61" s="151">
        <v>1548.4151966864899</v>
      </c>
      <c r="M61" s="151">
        <v>1637.62480232496</v>
      </c>
      <c r="N61" s="151">
        <v>1658.65276157327</v>
      </c>
      <c r="O61" s="151">
        <v>1676.64023752147</v>
      </c>
      <c r="P61" s="151">
        <v>1710.0024110572101</v>
      </c>
      <c r="Q61" s="151">
        <v>1763.33555312985</v>
      </c>
      <c r="R61" s="151">
        <v>1810.4773505916201</v>
      </c>
      <c r="S61" s="151">
        <v>1786.8721146314299</v>
      </c>
      <c r="T61" s="151">
        <v>1650.6710345072099</v>
      </c>
      <c r="U61" s="151">
        <v>1562.72583730612</v>
      </c>
      <c r="V61" s="151">
        <v>1489.1809129983701</v>
      </c>
      <c r="W61" s="151">
        <v>1365.3536273167099</v>
      </c>
      <c r="X61" s="151">
        <v>1300.15629691104</v>
      </c>
      <c r="Y61" s="151">
        <v>1281.1518512078001</v>
      </c>
      <c r="Z61" s="151">
        <v>1305.8057419465699</v>
      </c>
      <c r="AA61" s="151">
        <v>1321.44775798261</v>
      </c>
      <c r="AB61" s="151">
        <v>1340.6622672641799</v>
      </c>
      <c r="AC61" s="151">
        <v>1375.83627973331</v>
      </c>
      <c r="AD61" s="151">
        <v>1434.1260373944201</v>
      </c>
      <c r="AE61" s="151">
        <v>1426.0590555726801</v>
      </c>
      <c r="AG61" s="167">
        <f t="shared" si="3"/>
        <v>-8.745410005444762E-2</v>
      </c>
      <c r="AH61" s="86">
        <f t="shared" si="4"/>
        <v>-5.6250159409952762E-3</v>
      </c>
      <c r="AI61" s="167">
        <f t="shared" si="5"/>
        <v>6.369746534506783E-2</v>
      </c>
    </row>
    <row r="62" spans="1:35" ht="15" x14ac:dyDescent="0.2">
      <c r="A62" s="52" t="s">
        <v>20</v>
      </c>
      <c r="B62" s="52" t="s">
        <v>70</v>
      </c>
      <c r="C62" s="52"/>
      <c r="D62" s="151">
        <v>312.12181682379401</v>
      </c>
      <c r="E62" s="151">
        <v>320.39607161434299</v>
      </c>
      <c r="F62" s="151">
        <v>331.94731020146401</v>
      </c>
      <c r="G62" s="151">
        <v>335.97324361703801</v>
      </c>
      <c r="H62" s="151">
        <v>352.498140036537</v>
      </c>
      <c r="I62" s="151">
        <v>368.65719033637401</v>
      </c>
      <c r="J62" s="151">
        <v>376.463065916483</v>
      </c>
      <c r="K62" s="151">
        <v>382.07590316412001</v>
      </c>
      <c r="L62" s="151">
        <v>384.43666814924302</v>
      </c>
      <c r="M62" s="151">
        <v>401.50031486419903</v>
      </c>
      <c r="N62" s="151">
        <v>411.51046860262198</v>
      </c>
      <c r="O62" s="151">
        <v>422.27912676393498</v>
      </c>
      <c r="P62" s="151">
        <v>429.60256775601499</v>
      </c>
      <c r="Q62" s="151">
        <v>437.39486760917799</v>
      </c>
      <c r="R62" s="151">
        <v>443.904755387487</v>
      </c>
      <c r="S62" s="151">
        <v>436.67286486257899</v>
      </c>
      <c r="T62" s="151">
        <v>415.45691222833602</v>
      </c>
      <c r="U62" s="151">
        <v>403.05648450110402</v>
      </c>
      <c r="V62" s="151">
        <v>396.16667800669302</v>
      </c>
      <c r="W62" s="151">
        <v>382.27210311736701</v>
      </c>
      <c r="X62" s="151">
        <v>375.70968708629601</v>
      </c>
      <c r="Y62" s="151">
        <v>376.33440895476298</v>
      </c>
      <c r="Z62" s="151">
        <v>382.02625376551401</v>
      </c>
      <c r="AA62" s="151">
        <v>388.19592356577999</v>
      </c>
      <c r="AB62" s="151">
        <v>391.77239796027902</v>
      </c>
      <c r="AC62" s="151">
        <v>396.58951696077702</v>
      </c>
      <c r="AD62" s="151">
        <v>405.73458654136101</v>
      </c>
      <c r="AE62" s="151">
        <v>408.26062027549301</v>
      </c>
      <c r="AG62" s="167">
        <f t="shared" si="3"/>
        <v>1.291167857237323E-2</v>
      </c>
      <c r="AH62" s="86">
        <f t="shared" si="4"/>
        <v>6.2258279622274528E-3</v>
      </c>
      <c r="AI62" s="167">
        <f t="shared" si="5"/>
        <v>4.2086227618530939E-2</v>
      </c>
    </row>
    <row r="63" spans="1:35" ht="15" x14ac:dyDescent="0.2">
      <c r="A63" s="52" t="s">
        <v>41</v>
      </c>
      <c r="B63" s="52" t="s">
        <v>71</v>
      </c>
      <c r="C63" s="52"/>
      <c r="D63" s="161">
        <v>491.82829231954503</v>
      </c>
      <c r="E63" s="161">
        <v>424.91868764278797</v>
      </c>
      <c r="F63" s="161">
        <v>470.31802322851701</v>
      </c>
      <c r="G63" s="161">
        <v>493.81848835734598</v>
      </c>
      <c r="H63" s="161">
        <v>478.99943880273997</v>
      </c>
      <c r="I63" s="161">
        <v>469.84172451299901</v>
      </c>
      <c r="J63" s="161">
        <v>480.30687976996597</v>
      </c>
      <c r="K63" s="161">
        <v>511.87350168790903</v>
      </c>
      <c r="L63" s="161">
        <v>424.35338448355998</v>
      </c>
      <c r="M63" s="161">
        <v>462.91787276635</v>
      </c>
      <c r="N63" s="161">
        <v>451.25264543551299</v>
      </c>
      <c r="O63" s="161">
        <v>511.75746159688799</v>
      </c>
      <c r="P63" s="161">
        <v>458.76929277953002</v>
      </c>
      <c r="Q63" s="161">
        <v>484.64028752645902</v>
      </c>
      <c r="R63" s="161">
        <v>472.63032218594998</v>
      </c>
      <c r="S63" s="161">
        <v>480.391436169484</v>
      </c>
      <c r="T63" s="161">
        <v>403.51321003335102</v>
      </c>
      <c r="U63" s="161">
        <v>465.94524450386302</v>
      </c>
      <c r="V63" s="161">
        <v>456.47434053241602</v>
      </c>
      <c r="W63" s="161">
        <v>434.542029133504</v>
      </c>
      <c r="X63" s="161">
        <v>452.68365112807402</v>
      </c>
      <c r="Y63" s="161">
        <v>454.85436169758299</v>
      </c>
      <c r="Z63" s="161">
        <v>436.32188247195199</v>
      </c>
      <c r="AA63" s="161">
        <v>519.95753531780701</v>
      </c>
      <c r="AB63" s="161">
        <v>456.80547723682702</v>
      </c>
      <c r="AC63" s="161">
        <v>468.07814868611001</v>
      </c>
      <c r="AD63" s="161">
        <v>494.49692078908402</v>
      </c>
      <c r="AE63" s="161">
        <v>527.33670616719701</v>
      </c>
      <c r="AG63" s="167">
        <f t="shared" si="3"/>
        <v>0.13175681560760089</v>
      </c>
      <c r="AH63" s="86">
        <f t="shared" si="4"/>
        <v>6.6410495187127827E-2</v>
      </c>
      <c r="AI63" s="167">
        <f t="shared" si="5"/>
        <v>0.15440101409686832</v>
      </c>
    </row>
    <row r="64" spans="1:35" s="27" customFormat="1" ht="12.75" x14ac:dyDescent="0.2">
      <c r="A64" s="58"/>
      <c r="B64" s="58"/>
      <c r="C64" s="55" t="s">
        <v>72</v>
      </c>
      <c r="D64" s="162">
        <v>394.73118392824301</v>
      </c>
      <c r="E64" s="162">
        <v>336.13624813940697</v>
      </c>
      <c r="F64" s="162">
        <v>371.16078005384998</v>
      </c>
      <c r="G64" s="162">
        <v>392.30285438318401</v>
      </c>
      <c r="H64" s="162">
        <v>378.13456785398199</v>
      </c>
      <c r="I64" s="162">
        <v>369.968342725757</v>
      </c>
      <c r="J64" s="162">
        <v>379.45571330318899</v>
      </c>
      <c r="K64" s="162">
        <v>404.85595384858601</v>
      </c>
      <c r="L64" s="162">
        <v>330.572424904299</v>
      </c>
      <c r="M64" s="162">
        <v>360.76574365059997</v>
      </c>
      <c r="N64" s="162">
        <v>349.31892122748002</v>
      </c>
      <c r="O64" s="162">
        <v>399.41722790665699</v>
      </c>
      <c r="P64" s="162">
        <v>354.74377678737801</v>
      </c>
      <c r="Q64" s="162">
        <v>374.38439464794499</v>
      </c>
      <c r="R64" s="162">
        <v>362.78932672088803</v>
      </c>
      <c r="S64" s="162">
        <v>371.38729500087999</v>
      </c>
      <c r="T64" s="162">
        <v>309.22116051174402</v>
      </c>
      <c r="U64" s="162">
        <v>363.39320389409397</v>
      </c>
      <c r="V64" s="162">
        <v>356.47162192940499</v>
      </c>
      <c r="W64" s="162">
        <v>340.57071098100897</v>
      </c>
      <c r="X64" s="162">
        <v>357.61907212220098</v>
      </c>
      <c r="Y64" s="162">
        <v>361.423249366741</v>
      </c>
      <c r="Z64" s="162">
        <v>344.47318499767601</v>
      </c>
      <c r="AA64" s="162">
        <v>416.954963584312</v>
      </c>
      <c r="AB64" s="162">
        <v>362.51102065045899</v>
      </c>
      <c r="AC64" s="162">
        <v>370.99571123649702</v>
      </c>
      <c r="AD64" s="162">
        <v>393.49918064083698</v>
      </c>
      <c r="AE64" s="162">
        <v>421.37044182332801</v>
      </c>
      <c r="AG64" s="167">
        <f t="shared" si="3"/>
        <v>0.15954408972967671</v>
      </c>
      <c r="AH64" s="86">
        <f t="shared" si="4"/>
        <v>7.082927374105584E-2</v>
      </c>
      <c r="AI64" s="167">
        <f t="shared" si="5"/>
        <v>0.16236588081448303</v>
      </c>
    </row>
    <row r="65" spans="1:35" s="27" customFormat="1" ht="12.75" x14ac:dyDescent="0.2">
      <c r="A65" s="55"/>
      <c r="B65" s="55"/>
      <c r="C65" s="55" t="s">
        <v>73</v>
      </c>
      <c r="D65" s="162">
        <v>97.097108391302001</v>
      </c>
      <c r="E65" s="162">
        <v>88.7824395033808</v>
      </c>
      <c r="F65" s="162">
        <v>99.157243174667798</v>
      </c>
      <c r="G65" s="162">
        <v>101.515633974162</v>
      </c>
      <c r="H65" s="162">
        <v>100.864870948758</v>
      </c>
      <c r="I65" s="162">
        <v>99.873381787241996</v>
      </c>
      <c r="J65" s="162">
        <v>100.851166466777</v>
      </c>
      <c r="K65" s="162">
        <v>107.017547839323</v>
      </c>
      <c r="L65" s="162">
        <v>93.780959579260994</v>
      </c>
      <c r="M65" s="162">
        <v>102.15212911575099</v>
      </c>
      <c r="N65" s="162">
        <v>101.933724208033</v>
      </c>
      <c r="O65" s="162">
        <v>112.34023369022999</v>
      </c>
      <c r="P65" s="162">
        <v>104.02551599215199</v>
      </c>
      <c r="Q65" s="162">
        <v>110.255892878514</v>
      </c>
      <c r="R65" s="162">
        <v>109.840995465061</v>
      </c>
      <c r="S65" s="162">
        <v>109.004141168605</v>
      </c>
      <c r="T65" s="162">
        <v>94.292049521607495</v>
      </c>
      <c r="U65" s="162">
        <v>102.55204060976899</v>
      </c>
      <c r="V65" s="162">
        <v>100.002718603011</v>
      </c>
      <c r="W65" s="162">
        <v>93.9713181524953</v>
      </c>
      <c r="X65" s="162">
        <v>95.064579005872105</v>
      </c>
      <c r="Y65" s="162">
        <v>93.431112330841302</v>
      </c>
      <c r="Z65" s="162">
        <v>91.848697474276307</v>
      </c>
      <c r="AA65" s="162">
        <v>103.002571733495</v>
      </c>
      <c r="AB65" s="162">
        <v>94.294456586368398</v>
      </c>
      <c r="AC65" s="162">
        <v>97.082437449613394</v>
      </c>
      <c r="AD65" s="162">
        <v>100.997740148247</v>
      </c>
      <c r="AE65" s="162">
        <v>105.966264343869</v>
      </c>
      <c r="AG65" s="167">
        <f t="shared" si="3"/>
        <v>3.3292596751846301E-2</v>
      </c>
      <c r="AH65" s="86">
        <f t="shared" si="4"/>
        <v>4.9194409581135891E-2</v>
      </c>
      <c r="AI65" s="167">
        <f t="shared" si="5"/>
        <v>0.12378042336783483</v>
      </c>
    </row>
    <row r="66" spans="1:35" s="8" customFormat="1" ht="12.75" x14ac:dyDescent="0.2">
      <c r="A66" s="52" t="s">
        <v>49</v>
      </c>
      <c r="B66" s="52" t="s">
        <v>74</v>
      </c>
      <c r="C66" s="61"/>
      <c r="D66" s="151" t="s">
        <v>51</v>
      </c>
      <c r="E66" s="151" t="s">
        <v>51</v>
      </c>
      <c r="F66" s="151" t="s">
        <v>51</v>
      </c>
      <c r="G66" s="151" t="s">
        <v>51</v>
      </c>
      <c r="H66" s="151" t="s">
        <v>51</v>
      </c>
      <c r="I66" s="151" t="s">
        <v>51</v>
      </c>
      <c r="J66" s="151" t="s">
        <v>51</v>
      </c>
      <c r="K66" s="151" t="s">
        <v>51</v>
      </c>
      <c r="L66" s="151" t="s">
        <v>51</v>
      </c>
      <c r="M66" s="151" t="s">
        <v>51</v>
      </c>
      <c r="N66" s="151" t="s">
        <v>51</v>
      </c>
      <c r="O66" s="151" t="s">
        <v>51</v>
      </c>
      <c r="P66" s="151" t="s">
        <v>51</v>
      </c>
      <c r="Q66" s="151" t="s">
        <v>51</v>
      </c>
      <c r="R66" s="151" t="s">
        <v>51</v>
      </c>
      <c r="S66" s="151" t="s">
        <v>51</v>
      </c>
      <c r="T66" s="151" t="s">
        <v>51</v>
      </c>
      <c r="U66" s="151" t="s">
        <v>51</v>
      </c>
      <c r="V66" s="151" t="s">
        <v>51</v>
      </c>
      <c r="W66" s="151" t="s">
        <v>51</v>
      </c>
      <c r="X66" s="151" t="s">
        <v>51</v>
      </c>
      <c r="Y66" s="151" t="s">
        <v>51</v>
      </c>
      <c r="Z66" s="151" t="s">
        <v>51</v>
      </c>
      <c r="AA66" s="151" t="s">
        <v>51</v>
      </c>
      <c r="AB66" s="151" t="s">
        <v>51</v>
      </c>
      <c r="AC66" s="151" t="s">
        <v>51</v>
      </c>
      <c r="AD66" s="151" t="s">
        <v>51</v>
      </c>
      <c r="AE66" s="151" t="s">
        <v>51</v>
      </c>
      <c r="AG66" s="167"/>
      <c r="AH66" s="86"/>
      <c r="AI66" s="167"/>
    </row>
    <row r="67" spans="1:35" ht="24" customHeight="1" x14ac:dyDescent="0.2">
      <c r="A67" s="52" t="s">
        <v>64</v>
      </c>
      <c r="B67" s="196" t="s">
        <v>75</v>
      </c>
      <c r="C67" s="196"/>
      <c r="D67" s="151">
        <v>25.1903618818952</v>
      </c>
      <c r="E67" s="151">
        <v>22.961725185525001</v>
      </c>
      <c r="F67" s="151">
        <v>29.322801575294999</v>
      </c>
      <c r="G67" s="151">
        <v>30.653890666666701</v>
      </c>
      <c r="H67" s="151">
        <v>30.1551066666667</v>
      </c>
      <c r="I67" s="151">
        <v>23.7431509333333</v>
      </c>
      <c r="J67" s="151">
        <v>25.945039999999999</v>
      </c>
      <c r="K67" s="151">
        <v>28.0022336</v>
      </c>
      <c r="L67" s="151">
        <v>37.389794933333299</v>
      </c>
      <c r="M67" s="151">
        <v>28.556134933333301</v>
      </c>
      <c r="N67" s="151">
        <v>37.991723733333302</v>
      </c>
      <c r="O67" s="151">
        <v>30.325653599999999</v>
      </c>
      <c r="P67" s="151">
        <v>27.611328799999999</v>
      </c>
      <c r="Q67" s="151">
        <v>26.7659773333333</v>
      </c>
      <c r="R67" s="151">
        <v>25.7763733333333</v>
      </c>
      <c r="S67" s="151">
        <v>23.830400000000001</v>
      </c>
      <c r="T67" s="151">
        <v>16.2134133333333</v>
      </c>
      <c r="U67" s="151">
        <v>15.5562</v>
      </c>
      <c r="V67" s="151">
        <v>15.277495200000001</v>
      </c>
      <c r="W67" s="151">
        <v>13.2</v>
      </c>
      <c r="X67" s="151">
        <v>13.9333333333333</v>
      </c>
      <c r="Y67" s="151">
        <v>25.082346666666702</v>
      </c>
      <c r="Z67" s="151">
        <v>23.477437866666701</v>
      </c>
      <c r="AA67" s="151">
        <v>25.549098666666701</v>
      </c>
      <c r="AB67" s="151">
        <v>20.812498666666698</v>
      </c>
      <c r="AC67" s="151">
        <v>23.1509757925791</v>
      </c>
      <c r="AD67" s="151">
        <v>26.297094566557298</v>
      </c>
      <c r="AE67" s="151">
        <v>28.497094566557301</v>
      </c>
      <c r="AG67" s="167">
        <f t="shared" si="3"/>
        <v>0.83188018709950373</v>
      </c>
      <c r="AH67" s="86">
        <f t="shared" si="4"/>
        <v>8.3659432201981743E-2</v>
      </c>
      <c r="AI67" s="167">
        <f t="shared" si="5"/>
        <v>0.36922985668214131</v>
      </c>
    </row>
    <row r="68" spans="1:35" ht="15" x14ac:dyDescent="0.2">
      <c r="A68" s="183" t="s">
        <v>76</v>
      </c>
      <c r="B68" s="183"/>
      <c r="C68" s="184"/>
      <c r="D68" s="147">
        <v>3897.8194301051899</v>
      </c>
      <c r="E68" s="147">
        <v>4001.79136446757</v>
      </c>
      <c r="F68" s="147">
        <v>3921.0854319089599</v>
      </c>
      <c r="G68" s="147">
        <v>3706.1721022189099</v>
      </c>
      <c r="H68" s="147">
        <v>3786.56450627289</v>
      </c>
      <c r="I68" s="147">
        <v>3854.3107124682901</v>
      </c>
      <c r="J68" s="147">
        <v>3951.59569868575</v>
      </c>
      <c r="K68" s="147">
        <v>4039.4799878871399</v>
      </c>
      <c r="L68" s="147">
        <v>4120.3979058500299</v>
      </c>
      <c r="M68" s="147">
        <v>4094.5829012048698</v>
      </c>
      <c r="N68" s="147">
        <v>4144.9128912985598</v>
      </c>
      <c r="O68" s="147">
        <v>4128.9886656742901</v>
      </c>
      <c r="P68" s="147">
        <v>4162.9830534450803</v>
      </c>
      <c r="Q68" s="147">
        <v>4119.5688344804803</v>
      </c>
      <c r="R68" s="147">
        <v>3973.2645508261999</v>
      </c>
      <c r="S68" s="147">
        <v>3876.3843897696302</v>
      </c>
      <c r="T68" s="147">
        <v>4217.8306597221299</v>
      </c>
      <c r="U68" s="147">
        <v>4250.5524085747002</v>
      </c>
      <c r="V68" s="147">
        <v>3914.3089392000202</v>
      </c>
      <c r="W68" s="147">
        <v>3996.01379239167</v>
      </c>
      <c r="X68" s="147">
        <v>3953.1731296376302</v>
      </c>
      <c r="Y68" s="147">
        <v>3972.81228908603</v>
      </c>
      <c r="Z68" s="147">
        <v>3781.7274356501898</v>
      </c>
      <c r="AA68" s="147">
        <v>3666.6900766899998</v>
      </c>
      <c r="AB68" s="147">
        <v>3625.89010261984</v>
      </c>
      <c r="AC68" s="147">
        <v>3646.3003459986098</v>
      </c>
      <c r="AD68" s="147">
        <v>3635.5508783671598</v>
      </c>
      <c r="AE68" s="147">
        <v>3621.0596494475299</v>
      </c>
      <c r="AG68" s="167">
        <f t="shared" si="3"/>
        <v>-0.1480966939396596</v>
      </c>
      <c r="AH68" s="86">
        <f t="shared" si="4"/>
        <v>-3.9859788528495144E-3</v>
      </c>
      <c r="AI68" s="167">
        <f t="shared" si="5"/>
        <v>-1.3322116875026052E-3</v>
      </c>
    </row>
    <row r="69" spans="1:35" ht="15" x14ac:dyDescent="0.2">
      <c r="A69" s="52" t="s">
        <v>9</v>
      </c>
      <c r="B69" s="52" t="s">
        <v>77</v>
      </c>
      <c r="C69" s="52"/>
      <c r="D69" s="151">
        <v>3773.5796825259499</v>
      </c>
      <c r="E69" s="151">
        <v>3876.3116233661999</v>
      </c>
      <c r="F69" s="151">
        <v>3789.0224375390999</v>
      </c>
      <c r="G69" s="151">
        <v>3568.3948768262198</v>
      </c>
      <c r="H69" s="151">
        <v>3640.5062255569501</v>
      </c>
      <c r="I69" s="151">
        <v>3714.0310872909199</v>
      </c>
      <c r="J69" s="151">
        <v>3806.39609444288</v>
      </c>
      <c r="K69" s="151">
        <v>3885.7739838279199</v>
      </c>
      <c r="L69" s="151">
        <v>3966.4872138862502</v>
      </c>
      <c r="M69" s="151">
        <v>3939.7120586528499</v>
      </c>
      <c r="N69" s="151">
        <v>3987.01115243715</v>
      </c>
      <c r="O69" s="151">
        <v>3968.6924559876502</v>
      </c>
      <c r="P69" s="151">
        <v>4000.4101085890802</v>
      </c>
      <c r="Q69" s="151">
        <v>3951.33279106993</v>
      </c>
      <c r="R69" s="151">
        <v>3799.0224979241202</v>
      </c>
      <c r="S69" s="151">
        <v>3700.4181390779199</v>
      </c>
      <c r="T69" s="151">
        <v>4037.5836853281698</v>
      </c>
      <c r="U69" s="151">
        <v>4063.8933197923702</v>
      </c>
      <c r="V69" s="151">
        <v>3721.7813472725802</v>
      </c>
      <c r="W69" s="151">
        <v>3797.3640375257801</v>
      </c>
      <c r="X69" s="151">
        <v>3749.3333774961998</v>
      </c>
      <c r="Y69" s="151">
        <v>3763.69820177678</v>
      </c>
      <c r="Z69" s="151">
        <v>3566.01646773218</v>
      </c>
      <c r="AA69" s="151">
        <v>3445.7959893071002</v>
      </c>
      <c r="AB69" s="151">
        <v>3395.7875084932998</v>
      </c>
      <c r="AC69" s="151">
        <v>3403.9336881374802</v>
      </c>
      <c r="AD69" s="151">
        <v>3383.17417351223</v>
      </c>
      <c r="AE69" s="151">
        <v>3364.6061833132499</v>
      </c>
      <c r="AG69" s="167">
        <f t="shared" si="3"/>
        <v>-0.1720732020876099</v>
      </c>
      <c r="AH69" s="86">
        <f t="shared" si="4"/>
        <v>-5.4883341048042695E-3</v>
      </c>
      <c r="AI69" s="167">
        <f t="shared" si="5"/>
        <v>-9.1823546385224226E-3</v>
      </c>
    </row>
    <row r="70" spans="1:35" ht="15" x14ac:dyDescent="0.2">
      <c r="A70" s="52" t="s">
        <v>78</v>
      </c>
      <c r="B70" s="52" t="s">
        <v>79</v>
      </c>
      <c r="C70" s="65"/>
      <c r="D70" s="151" t="s">
        <v>51</v>
      </c>
      <c r="E70" s="143">
        <v>0.93401215999999998</v>
      </c>
      <c r="F70" s="151">
        <v>4.2629580799999998</v>
      </c>
      <c r="G70" s="151">
        <v>7.5919040000000004</v>
      </c>
      <c r="H70" s="151">
        <v>10.92084992</v>
      </c>
      <c r="I70" s="151">
        <v>14.249795840000001</v>
      </c>
      <c r="J70" s="151">
        <v>17.57874176</v>
      </c>
      <c r="K70" s="151">
        <v>20.907687679999999</v>
      </c>
      <c r="L70" s="151">
        <v>24.236633600000001</v>
      </c>
      <c r="M70" s="151">
        <v>27.56557952</v>
      </c>
      <c r="N70" s="151">
        <v>30.894525439999999</v>
      </c>
      <c r="O70" s="151">
        <v>32.513159680000001</v>
      </c>
      <c r="P70" s="151">
        <v>34.13179392</v>
      </c>
      <c r="Q70" s="151">
        <v>38.924234239999997</v>
      </c>
      <c r="R70" s="151">
        <v>43.716674560000001</v>
      </c>
      <c r="S70" s="151">
        <v>46.902915839999999</v>
      </c>
      <c r="T70" s="151">
        <v>50.089157120000003</v>
      </c>
      <c r="U70" s="151">
        <v>54.510513920000001</v>
      </c>
      <c r="V70" s="151">
        <v>58.931870719999999</v>
      </c>
      <c r="W70" s="151">
        <v>61.895136000000001</v>
      </c>
      <c r="X70" s="151">
        <v>64.858401279999995</v>
      </c>
      <c r="Y70" s="151">
        <v>70.666154239999997</v>
      </c>
      <c r="Z70" s="151">
        <v>76.473907199999999</v>
      </c>
      <c r="AA70" s="151">
        <v>81.699435519999994</v>
      </c>
      <c r="AB70" s="151">
        <v>86.924963840000004</v>
      </c>
      <c r="AC70" s="151">
        <v>94.257615360000003</v>
      </c>
      <c r="AD70" s="151">
        <v>101.59026688</v>
      </c>
      <c r="AE70" s="151">
        <v>101.59026688</v>
      </c>
      <c r="AG70" s="167">
        <f t="shared" si="3"/>
        <v>0.86368206010852444</v>
      </c>
      <c r="AH70" s="86">
        <f t="shared" si="4"/>
        <v>0</v>
      </c>
      <c r="AI70" s="167">
        <f t="shared" si="5"/>
        <v>0.16871221329460603</v>
      </c>
    </row>
    <row r="71" spans="1:35" ht="15" x14ac:dyDescent="0.2">
      <c r="A71" s="52" t="s">
        <v>41</v>
      </c>
      <c r="B71" s="52" t="s">
        <v>80</v>
      </c>
      <c r="C71" s="52"/>
      <c r="D71" s="151">
        <v>103.113717469706</v>
      </c>
      <c r="E71" s="151">
        <v>105.40969883183899</v>
      </c>
      <c r="F71" s="151">
        <v>108.66400428222499</v>
      </c>
      <c r="G71" s="151">
        <v>112.88042283669</v>
      </c>
      <c r="H71" s="151">
        <v>116.82544026050699</v>
      </c>
      <c r="I71" s="151">
        <v>120.44467222410201</v>
      </c>
      <c r="J71" s="151">
        <v>123.86689802843701</v>
      </c>
      <c r="K71" s="151">
        <v>126.418250442985</v>
      </c>
      <c r="L71" s="151">
        <v>127.012734852683</v>
      </c>
      <c r="M71" s="151">
        <v>127.305008863518</v>
      </c>
      <c r="N71" s="151">
        <v>127.007213421411</v>
      </c>
      <c r="O71" s="151">
        <v>127.78303450264001</v>
      </c>
      <c r="P71" s="151">
        <v>128.441150936009</v>
      </c>
      <c r="Q71" s="151">
        <v>129.31180620655601</v>
      </c>
      <c r="R71" s="151">
        <v>130.524869528811</v>
      </c>
      <c r="S71" s="151">
        <v>129.063334851701</v>
      </c>
      <c r="T71" s="151">
        <v>130.15781727395401</v>
      </c>
      <c r="U71" s="151">
        <v>132.14857486232799</v>
      </c>
      <c r="V71" s="151">
        <v>133.595721207445</v>
      </c>
      <c r="W71" s="151">
        <v>136.7546188659</v>
      </c>
      <c r="X71" s="151">
        <v>138.981350861435</v>
      </c>
      <c r="Y71" s="151">
        <v>138.447933069253</v>
      </c>
      <c r="Z71" s="151">
        <v>139.23706071801001</v>
      </c>
      <c r="AA71" s="151">
        <v>139.19465186290299</v>
      </c>
      <c r="AB71" s="151">
        <v>143.177630286538</v>
      </c>
      <c r="AC71" s="151">
        <v>148.109042501132</v>
      </c>
      <c r="AD71" s="151">
        <v>149.790950934937</v>
      </c>
      <c r="AE71" s="151">
        <v>151.78213461428399</v>
      </c>
      <c r="AG71" s="167">
        <f t="shared" si="3"/>
        <v>0.14857186142499218</v>
      </c>
      <c r="AH71" s="86">
        <f t="shared" si="4"/>
        <v>1.3293083907397562E-2</v>
      </c>
      <c r="AI71" s="167">
        <f t="shared" si="5"/>
        <v>6.0096708616604384E-2</v>
      </c>
    </row>
    <row r="72" spans="1:35" ht="15" x14ac:dyDescent="0.2">
      <c r="A72" s="66" t="s">
        <v>49</v>
      </c>
      <c r="B72" s="66" t="s">
        <v>81</v>
      </c>
      <c r="C72" s="66"/>
      <c r="D72" s="151">
        <v>21.1260301095333</v>
      </c>
      <c r="E72" s="151">
        <v>19.136030109533301</v>
      </c>
      <c r="F72" s="151">
        <v>19.1360320076333</v>
      </c>
      <c r="G72" s="151">
        <v>17.304898556000001</v>
      </c>
      <c r="H72" s="151">
        <v>18.311990535433299</v>
      </c>
      <c r="I72" s="151">
        <v>5.5851571132666802</v>
      </c>
      <c r="J72" s="151">
        <v>3.7539644544333299</v>
      </c>
      <c r="K72" s="151">
        <v>6.3800659362333203</v>
      </c>
      <c r="L72" s="151">
        <v>2.6613235111003299</v>
      </c>
      <c r="M72" s="143">
        <v>2.5416849781000002E-4</v>
      </c>
      <c r="N72" s="143" t="s">
        <v>51</v>
      </c>
      <c r="O72" s="143">
        <v>1.5503999999999999E-5</v>
      </c>
      <c r="P72" s="143" t="s">
        <v>51</v>
      </c>
      <c r="Q72" s="143">
        <v>2.9639999999999999E-6</v>
      </c>
      <c r="R72" s="143">
        <v>5.0881326727999999E-4</v>
      </c>
      <c r="S72" s="151" t="s">
        <v>51</v>
      </c>
      <c r="T72" s="151" t="s">
        <v>51</v>
      </c>
      <c r="U72" s="151" t="s">
        <v>51</v>
      </c>
      <c r="V72" s="151" t="s">
        <v>51</v>
      </c>
      <c r="W72" s="151" t="s">
        <v>51</v>
      </c>
      <c r="X72" s="151" t="s">
        <v>51</v>
      </c>
      <c r="Y72" s="151" t="s">
        <v>51</v>
      </c>
      <c r="Z72" s="151" t="s">
        <v>51</v>
      </c>
      <c r="AA72" s="151" t="s">
        <v>51</v>
      </c>
      <c r="AB72" s="151" t="s">
        <v>51</v>
      </c>
      <c r="AC72" s="151" t="s">
        <v>51</v>
      </c>
      <c r="AD72" s="143">
        <v>0.99548703999999999</v>
      </c>
      <c r="AE72" s="151">
        <v>3.0810646400000001</v>
      </c>
      <c r="AG72" s="167"/>
      <c r="AH72" s="86"/>
      <c r="AI72" s="167"/>
    </row>
    <row r="73" spans="1:35" s="4" customFormat="1" ht="15" x14ac:dyDescent="0.2">
      <c r="A73" s="182" t="s">
        <v>82</v>
      </c>
      <c r="B73" s="29"/>
      <c r="C73" s="29"/>
      <c r="D73" s="153">
        <f>SUM(D74:D77)</f>
        <v>4628.023733</v>
      </c>
      <c r="E73" s="153">
        <f t="shared" ref="E73:K73" si="12">SUM(E74:E77)</f>
        <v>4411.3126500000008</v>
      </c>
      <c r="F73" s="153">
        <f t="shared" si="12"/>
        <v>4118.2657309999995</v>
      </c>
      <c r="G73" s="153">
        <f t="shared" si="12"/>
        <v>4069.5320390000002</v>
      </c>
      <c r="H73" s="153">
        <f t="shared" si="12"/>
        <v>3909.8020350000006</v>
      </c>
      <c r="I73" s="153">
        <f t="shared" si="12"/>
        <v>3475.7552829999995</v>
      </c>
      <c r="J73" s="153">
        <f t="shared" si="12"/>
        <v>3424.3104190000004</v>
      </c>
      <c r="K73" s="153">
        <f t="shared" si="12"/>
        <v>3231.2545709999999</v>
      </c>
      <c r="L73" s="153">
        <v>3202.2602929999998</v>
      </c>
      <c r="M73" s="153">
        <v>3203.5587670000004</v>
      </c>
      <c r="N73" s="153">
        <v>3121.1657880000002</v>
      </c>
      <c r="O73" s="153">
        <v>2979.2815320000004</v>
      </c>
      <c r="P73" s="153">
        <v>2906.3341469999996</v>
      </c>
      <c r="Q73" s="153">
        <v>2764.0522280000014</v>
      </c>
      <c r="R73" s="153">
        <v>2820.982422</v>
      </c>
      <c r="S73" s="153">
        <v>2740.4450309999997</v>
      </c>
      <c r="T73" s="153">
        <v>2695.2136229999992</v>
      </c>
      <c r="U73" s="153">
        <v>2702.532381</v>
      </c>
      <c r="V73" s="153">
        <v>2605.5547309999993</v>
      </c>
      <c r="W73" s="153">
        <v>2601.5270829999999</v>
      </c>
      <c r="X73" s="153">
        <v>2538.6149499999997</v>
      </c>
      <c r="Y73" s="153">
        <v>2518.9904239999996</v>
      </c>
      <c r="Z73" s="153">
        <v>2635.3099649999995</v>
      </c>
      <c r="AA73" s="153">
        <v>2699.63285</v>
      </c>
      <c r="AB73" s="153">
        <v>2481.3077189999999</v>
      </c>
      <c r="AC73" s="153">
        <v>2463.9481189999997</v>
      </c>
      <c r="AD73" s="153">
        <v>2404.0232530000008</v>
      </c>
      <c r="AE73" s="153">
        <v>2385.4650359999996</v>
      </c>
      <c r="AG73" s="167">
        <f t="shared" si="3"/>
        <v>-0.11732231118824858</v>
      </c>
      <c r="AH73" s="86">
        <f t="shared" si="4"/>
        <v>-7.7196495403454172E-3</v>
      </c>
      <c r="AI73" s="167">
        <f t="shared" si="5"/>
        <v>-3.8625875487392665E-2</v>
      </c>
    </row>
    <row r="74" spans="1:35" s="7" customFormat="1" ht="15" x14ac:dyDescent="0.2">
      <c r="A74" s="30" t="s">
        <v>9</v>
      </c>
      <c r="B74" s="24" t="s">
        <v>83</v>
      </c>
      <c r="C74" s="168"/>
      <c r="D74" s="159">
        <v>4625.7271700000001</v>
      </c>
      <c r="E74" s="159">
        <v>4409.2712520000005</v>
      </c>
      <c r="F74" s="159">
        <v>4116.3144729999995</v>
      </c>
      <c r="G74" s="159">
        <v>4067.3345389999999</v>
      </c>
      <c r="H74" s="159">
        <v>3906.6594960000002</v>
      </c>
      <c r="I74" s="159">
        <v>3471.1048069999997</v>
      </c>
      <c r="J74" s="159">
        <v>3419.2180590000003</v>
      </c>
      <c r="K74" s="159">
        <v>3225.9829690000001</v>
      </c>
      <c r="L74" s="159">
        <v>3196.6399689999998</v>
      </c>
      <c r="M74" s="159">
        <v>3197.3226270000005</v>
      </c>
      <c r="N74" s="159">
        <v>3115.1318940000001</v>
      </c>
      <c r="O74" s="159">
        <v>2974.0155010000003</v>
      </c>
      <c r="P74" s="159">
        <v>2902.0457069999998</v>
      </c>
      <c r="Q74" s="159">
        <v>2760.7173730000013</v>
      </c>
      <c r="R74" s="159">
        <v>2818.6681619999999</v>
      </c>
      <c r="S74" s="159">
        <v>2738.7354089999999</v>
      </c>
      <c r="T74" s="159">
        <v>2695.0969349999991</v>
      </c>
      <c r="U74" s="159">
        <v>2703.7747639999998</v>
      </c>
      <c r="V74" s="159">
        <v>2607.3223129999997</v>
      </c>
      <c r="W74" s="159">
        <v>2605.5520459999998</v>
      </c>
      <c r="X74" s="159">
        <v>2544.9471169999997</v>
      </c>
      <c r="Y74" s="159">
        <v>2527.6178849999997</v>
      </c>
      <c r="Z74" s="159">
        <v>2645.1093009999995</v>
      </c>
      <c r="AA74" s="159">
        <v>2709.6244259999999</v>
      </c>
      <c r="AB74" s="159">
        <v>2487.870238</v>
      </c>
      <c r="AC74" s="159">
        <v>2465.569109</v>
      </c>
      <c r="AD74" s="159">
        <v>2403.5091290000009</v>
      </c>
      <c r="AE74" s="159">
        <v>2385.3484529999996</v>
      </c>
      <c r="AG74" s="86">
        <f t="shared" si="3"/>
        <v>-0.11777101970169887</v>
      </c>
      <c r="AH74" s="86">
        <f t="shared" si="4"/>
        <v>-7.5559005709111759E-3</v>
      </c>
      <c r="AI74" s="86">
        <f t="shared" si="5"/>
        <v>-4.1208654468416997E-2</v>
      </c>
    </row>
    <row r="75" spans="1:35" s="127" customFormat="1" ht="12.75" x14ac:dyDescent="0.2">
      <c r="A75" s="30" t="s">
        <v>78</v>
      </c>
      <c r="B75" s="24" t="s">
        <v>84</v>
      </c>
      <c r="C75" s="168"/>
      <c r="D75" s="159"/>
      <c r="E75" s="159"/>
      <c r="F75" s="159">
        <v>0.131989</v>
      </c>
      <c r="G75" s="159">
        <v>0.57343600000000006</v>
      </c>
      <c r="H75" s="159">
        <v>1.3944110000000001</v>
      </c>
      <c r="I75" s="159">
        <v>2.4215230000000001</v>
      </c>
      <c r="J75" s="159">
        <v>2.1333969999999995</v>
      </c>
      <c r="K75" s="159">
        <v>1.6086020000000001</v>
      </c>
      <c r="L75" s="159">
        <v>0.99495600000000084</v>
      </c>
      <c r="M75" s="159">
        <v>0.30405899999999975</v>
      </c>
      <c r="N75" s="159">
        <v>-0.45319499999999946</v>
      </c>
      <c r="O75" s="159">
        <v>-1.2681650000000007</v>
      </c>
      <c r="P75" s="159">
        <v>-2.1366649999999994</v>
      </c>
      <c r="Q75" s="159">
        <v>-2.9472109999999998</v>
      </c>
      <c r="R75" s="159">
        <v>-3.761301</v>
      </c>
      <c r="S75" s="159">
        <v>-4.1708340000000019</v>
      </c>
      <c r="T75" s="159">
        <v>-5.6259699999999988</v>
      </c>
      <c r="U75" s="159">
        <v>-6.7617039999999982</v>
      </c>
      <c r="V75" s="159">
        <v>-7.2194369999999992</v>
      </c>
      <c r="W75" s="159">
        <v>-9.1297509999999953</v>
      </c>
      <c r="X75" s="159">
        <v>-10.869811999999998</v>
      </c>
      <c r="Y75" s="159">
        <v>-12.670117000000001</v>
      </c>
      <c r="Z75" s="159">
        <v>-13.369253999999996</v>
      </c>
      <c r="AA75" s="159">
        <v>-13.140264999999998</v>
      </c>
      <c r="AB75" s="159">
        <v>-9.3109239999999964</v>
      </c>
      <c r="AC75" s="159">
        <v>-4.0299690000000004</v>
      </c>
      <c r="AD75" s="159">
        <v>-1.571650999999999</v>
      </c>
      <c r="AE75" s="159">
        <v>-1.6782740000000012</v>
      </c>
      <c r="AG75" s="86">
        <f t="shared" si="3"/>
        <v>-0.75179718011909402</v>
      </c>
      <c r="AH75" s="86">
        <f t="shared" si="4"/>
        <v>6.7841397358575278E-2</v>
      </c>
      <c r="AI75" s="86">
        <f t="shared" si="5"/>
        <v>-0.81975215349196262</v>
      </c>
    </row>
    <row r="76" spans="1:35" s="127" customFormat="1" ht="12.75" x14ac:dyDescent="0.2">
      <c r="A76" s="30" t="s">
        <v>41</v>
      </c>
      <c r="B76" s="24" t="s">
        <v>85</v>
      </c>
      <c r="C76" s="168"/>
      <c r="D76" s="138">
        <v>2.2965629999999999</v>
      </c>
      <c r="E76" s="160">
        <v>2.041398</v>
      </c>
      <c r="F76" s="160">
        <v>1.819269</v>
      </c>
      <c r="G76" s="160">
        <v>1.624064</v>
      </c>
      <c r="H76" s="160">
        <v>1.7481280000000001</v>
      </c>
      <c r="I76" s="160">
        <v>2.2289530000000002</v>
      </c>
      <c r="J76" s="160">
        <v>2.9589629999999998</v>
      </c>
      <c r="K76" s="160">
        <v>3.6629999999999994</v>
      </c>
      <c r="L76" s="160">
        <v>4.6253680000000008</v>
      </c>
      <c r="M76" s="160">
        <v>5.9320809999999993</v>
      </c>
      <c r="N76" s="160">
        <v>6.4870889999999992</v>
      </c>
      <c r="O76" s="160">
        <v>6.5341960000000006</v>
      </c>
      <c r="P76" s="160">
        <v>6.4251050000000003</v>
      </c>
      <c r="Q76" s="160">
        <v>6.2820659999999995</v>
      </c>
      <c r="R76" s="160">
        <v>6.0755609999999995</v>
      </c>
      <c r="S76" s="160">
        <v>5.8804559999999988</v>
      </c>
      <c r="T76" s="160">
        <v>5.7426579999999987</v>
      </c>
      <c r="U76" s="160">
        <v>5.5193209999999988</v>
      </c>
      <c r="V76" s="160">
        <v>5.451855000000001</v>
      </c>
      <c r="W76" s="160">
        <v>5.1047879999999992</v>
      </c>
      <c r="X76" s="160">
        <v>4.5376449999999995</v>
      </c>
      <c r="Y76" s="160">
        <v>4.0426559999999991</v>
      </c>
      <c r="Z76" s="160">
        <v>3.5699179999999999</v>
      </c>
      <c r="AA76" s="160">
        <v>3.1486889999999992</v>
      </c>
      <c r="AB76" s="160">
        <v>2.7484050000000004</v>
      </c>
      <c r="AC76" s="160">
        <v>2.408979</v>
      </c>
      <c r="AD76" s="160">
        <v>2.0857749999999999</v>
      </c>
      <c r="AE76" s="160">
        <v>1.7948569999999999</v>
      </c>
      <c r="AG76" s="86">
        <f t="shared" ref="AG76" si="13">(AE76-U76)/U76</f>
        <v>-0.67480474500395971</v>
      </c>
      <c r="AH76" s="86">
        <f t="shared" ref="AH76" si="14">(AE76-AD76)/AD76</f>
        <v>-0.13947717275353286</v>
      </c>
      <c r="AI76" s="86">
        <f t="shared" ref="AI76" si="15">(AE76-AB76)/AB76</f>
        <v>-0.34694595592716515</v>
      </c>
    </row>
    <row r="77" spans="1:35" s="127" customFormat="1" ht="12.75" x14ac:dyDescent="0.2">
      <c r="A77" s="30" t="s">
        <v>49</v>
      </c>
      <c r="B77" s="24" t="s">
        <v>86</v>
      </c>
      <c r="C77" s="168"/>
      <c r="D77" s="180">
        <v>0</v>
      </c>
      <c r="E77" s="180">
        <v>0</v>
      </c>
      <c r="F77" s="180">
        <v>0</v>
      </c>
      <c r="G77" s="180">
        <v>0</v>
      </c>
      <c r="H77" s="180">
        <v>0</v>
      </c>
      <c r="I77" s="180">
        <v>0</v>
      </c>
      <c r="J77" s="180">
        <v>0</v>
      </c>
      <c r="K77" s="180">
        <v>0</v>
      </c>
      <c r="L77" s="180">
        <v>0</v>
      </c>
      <c r="M77" s="180">
        <v>0</v>
      </c>
      <c r="N77" s="180">
        <v>0</v>
      </c>
      <c r="O77" s="180">
        <v>0</v>
      </c>
      <c r="P77" s="180">
        <v>0</v>
      </c>
      <c r="Q77" s="180">
        <v>0</v>
      </c>
      <c r="R77" s="180">
        <v>0</v>
      </c>
      <c r="S77" s="180">
        <v>0</v>
      </c>
      <c r="T77" s="180">
        <v>0</v>
      </c>
      <c r="U77" s="180">
        <v>0</v>
      </c>
      <c r="V77" s="180">
        <v>0</v>
      </c>
      <c r="W77" s="180">
        <v>0</v>
      </c>
      <c r="X77" s="180">
        <v>0</v>
      </c>
      <c r="Y77" s="180">
        <v>0</v>
      </c>
      <c r="Z77" s="180">
        <v>0</v>
      </c>
      <c r="AA77" s="180">
        <v>0</v>
      </c>
      <c r="AB77" s="180">
        <v>0</v>
      </c>
      <c r="AC77" s="180">
        <v>0</v>
      </c>
      <c r="AD77" s="180">
        <v>0</v>
      </c>
      <c r="AE77" s="180">
        <v>0</v>
      </c>
      <c r="AG77" s="8"/>
      <c r="AH77" s="8"/>
      <c r="AI77" s="8"/>
    </row>
    <row r="78" spans="1:35" s="8" customFormat="1" ht="28.5" customHeight="1" x14ac:dyDescent="0.2">
      <c r="A78" s="199" t="s">
        <v>87</v>
      </c>
      <c r="B78" s="200"/>
      <c r="C78" s="200"/>
      <c r="D78" s="138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</row>
    <row r="79" spans="1:35" s="8" customFormat="1" ht="14.25" x14ac:dyDescent="0.2">
      <c r="A79" s="31" t="s">
        <v>9</v>
      </c>
      <c r="B79" s="25" t="s">
        <v>88</v>
      </c>
      <c r="C79" s="26"/>
      <c r="D79" s="166">
        <f>SUM(D80:D83)</f>
        <v>-60015.399859000172</v>
      </c>
      <c r="E79" s="166">
        <f t="shared" ref="E79:AE79" si="16">SUM(E80:E83)</f>
        <v>-64919.524572000351</v>
      </c>
      <c r="F79" s="166">
        <f t="shared" si="16"/>
        <v>-54109.427961000329</v>
      </c>
      <c r="G79" s="166">
        <f t="shared" si="16"/>
        <v>-53804.342869999775</v>
      </c>
      <c r="H79" s="166">
        <f t="shared" si="16"/>
        <v>-49696.226282000003</v>
      </c>
      <c r="I79" s="166">
        <f t="shared" si="16"/>
        <v>-42589.615360000018</v>
      </c>
      <c r="J79" s="166">
        <f t="shared" si="16"/>
        <v>-50235.873833000194</v>
      </c>
      <c r="K79" s="166">
        <f t="shared" si="16"/>
        <v>-55061.886968999934</v>
      </c>
      <c r="L79" s="166">
        <f t="shared" si="16"/>
        <v>-46152.23177699995</v>
      </c>
      <c r="M79" s="166">
        <f t="shared" si="16"/>
        <v>-51875.646240000009</v>
      </c>
      <c r="N79" s="166">
        <f t="shared" si="16"/>
        <v>-49142.374457999838</v>
      </c>
      <c r="O79" s="166">
        <f t="shared" si="16"/>
        <v>-52083.256392000025</v>
      </c>
      <c r="P79" s="166">
        <f t="shared" si="16"/>
        <v>-45012.100718999915</v>
      </c>
      <c r="Q79" s="166">
        <f t="shared" si="16"/>
        <v>5485.0117919998884</v>
      </c>
      <c r="R79" s="166">
        <f t="shared" si="16"/>
        <v>18818.771377999925</v>
      </c>
      <c r="S79" s="166">
        <f t="shared" si="16"/>
        <v>4259.5289199999461</v>
      </c>
      <c r="T79" s="166">
        <f t="shared" si="16"/>
        <v>29456.259260000072</v>
      </c>
      <c r="U79" s="166">
        <f t="shared" si="16"/>
        <v>19032.018899999544</v>
      </c>
      <c r="V79" s="166">
        <f t="shared" si="16"/>
        <v>14749.084771999838</v>
      </c>
      <c r="W79" s="166">
        <f t="shared" si="16"/>
        <v>50406.732489000104</v>
      </c>
      <c r="X79" s="166">
        <f t="shared" si="16"/>
        <v>78842.881069999945</v>
      </c>
      <c r="Y79" s="166">
        <f t="shared" si="16"/>
        <v>24227.068074999999</v>
      </c>
      <c r="Z79" s="166">
        <f t="shared" si="16"/>
        <v>39074.480877000075</v>
      </c>
      <c r="AA79" s="166">
        <f t="shared" si="16"/>
        <v>25532.105405000373</v>
      </c>
      <c r="AB79" s="166">
        <f t="shared" si="16"/>
        <v>84218.303503000032</v>
      </c>
      <c r="AC79" s="166">
        <f t="shared" si="16"/>
        <v>65106.735593000063</v>
      </c>
      <c r="AD79" s="166">
        <f t="shared" si="16"/>
        <v>30872.120161999985</v>
      </c>
      <c r="AE79" s="166">
        <f t="shared" si="16"/>
        <v>202993.13770100012</v>
      </c>
      <c r="AG79" s="33"/>
      <c r="AH79" s="33"/>
      <c r="AI79" s="33"/>
    </row>
    <row r="80" spans="1:35" s="33" customFormat="1" ht="12.75" x14ac:dyDescent="0.25">
      <c r="A80" s="32"/>
      <c r="B80" s="201" t="s">
        <v>89</v>
      </c>
      <c r="C80" s="202"/>
      <c r="D80" s="159">
        <v>-101369.30938300017</v>
      </c>
      <c r="E80" s="159">
        <v>-102324.05669600035</v>
      </c>
      <c r="F80" s="159">
        <v>-102047.10898600033</v>
      </c>
      <c r="G80" s="159">
        <v>-102062.04949799976</v>
      </c>
      <c r="H80" s="159">
        <v>-102021.44053000001</v>
      </c>
      <c r="I80" s="159">
        <v>-102277.32205100002</v>
      </c>
      <c r="J80" s="159">
        <v>-102510.97962200019</v>
      </c>
      <c r="K80" s="159">
        <v>-102822.88766599992</v>
      </c>
      <c r="L80" s="159">
        <v>-102481.23794499994</v>
      </c>
      <c r="M80" s="159">
        <v>-101511.83552200001</v>
      </c>
      <c r="N80" s="159">
        <v>-100239.63972199985</v>
      </c>
      <c r="O80" s="159">
        <v>-97784.63833700004</v>
      </c>
      <c r="P80" s="159">
        <v>-91783.424123999925</v>
      </c>
      <c r="Q80" s="159">
        <v>-80739.501471000098</v>
      </c>
      <c r="R80" s="159">
        <v>-68992.293816000078</v>
      </c>
      <c r="S80" s="159">
        <v>-52130.789436000057</v>
      </c>
      <c r="T80" s="159">
        <v>-38587.923918999935</v>
      </c>
      <c r="U80" s="159">
        <v>-30876.887062000449</v>
      </c>
      <c r="V80" s="159">
        <v>-31545.221813000164</v>
      </c>
      <c r="W80" s="159">
        <v>-31396.0159089999</v>
      </c>
      <c r="X80" s="159">
        <v>-26611.983436000053</v>
      </c>
      <c r="Y80" s="159">
        <v>-27279.175282000004</v>
      </c>
      <c r="Z80" s="159">
        <v>-27671.062932999917</v>
      </c>
      <c r="AA80" s="159">
        <v>-28495.865960999639</v>
      </c>
      <c r="AB80" s="159">
        <v>-27605.826000999961</v>
      </c>
      <c r="AC80" s="159">
        <v>-26934.995502999951</v>
      </c>
      <c r="AD80" s="159">
        <v>-28019.971638000017</v>
      </c>
      <c r="AE80" s="159">
        <v>-19580.846762999867</v>
      </c>
    </row>
    <row r="81" spans="1:35" s="33" customFormat="1" ht="15" x14ac:dyDescent="0.25">
      <c r="A81" s="32"/>
      <c r="B81" s="201" t="s">
        <v>90</v>
      </c>
      <c r="C81" s="202"/>
      <c r="D81" s="159">
        <v>3943.4049929999996</v>
      </c>
      <c r="E81" s="159">
        <v>3041.2077800000006</v>
      </c>
      <c r="F81" s="159">
        <v>6839.991274</v>
      </c>
      <c r="G81" s="159">
        <v>8620.1559909999978</v>
      </c>
      <c r="H81" s="159">
        <v>7894.4320440000001</v>
      </c>
      <c r="I81" s="159">
        <v>9785.2403360000008</v>
      </c>
      <c r="J81" s="159">
        <v>9306.1249000000007</v>
      </c>
      <c r="K81" s="159">
        <v>8257.1361110000016</v>
      </c>
      <c r="L81" s="159">
        <v>7834.8003220000001</v>
      </c>
      <c r="M81" s="159">
        <v>7867.3882000000003</v>
      </c>
      <c r="N81" s="159">
        <v>8422.0012580000002</v>
      </c>
      <c r="O81" s="159">
        <v>6734.5505269999994</v>
      </c>
      <c r="P81" s="159">
        <v>6537.8513660000008</v>
      </c>
      <c r="Q81" s="159">
        <v>6516.1518539999997</v>
      </c>
      <c r="R81" s="159">
        <v>6606.2927199999995</v>
      </c>
      <c r="S81" s="159">
        <v>7225.1844890000002</v>
      </c>
      <c r="T81" s="159">
        <v>5754.4095399999997</v>
      </c>
      <c r="U81" s="159">
        <v>5748.005689999999</v>
      </c>
      <c r="V81" s="159">
        <v>4797.2580049999997</v>
      </c>
      <c r="W81" s="159">
        <v>3902.061936999999</v>
      </c>
      <c r="X81" s="159">
        <v>4814.2588569999998</v>
      </c>
      <c r="Y81" s="159">
        <v>4768.0878859999993</v>
      </c>
      <c r="Z81" s="159">
        <v>5013.504621</v>
      </c>
      <c r="AA81" s="159">
        <v>5073.5459519999995</v>
      </c>
      <c r="AB81" s="159">
        <v>4118.7913579999995</v>
      </c>
      <c r="AC81" s="159">
        <v>4555.1375930000004</v>
      </c>
      <c r="AD81" s="159">
        <v>4140.5100510000002</v>
      </c>
      <c r="AE81" s="159">
        <v>3989.7032520000007</v>
      </c>
      <c r="AG81" s="111"/>
      <c r="AH81" s="111"/>
      <c r="AI81" s="111"/>
    </row>
    <row r="82" spans="1:35" s="111" customFormat="1" ht="15" x14ac:dyDescent="0.25">
      <c r="A82" s="32"/>
      <c r="B82" s="201" t="s">
        <v>91</v>
      </c>
      <c r="C82" s="202"/>
      <c r="D82" s="159">
        <v>12113.118148999998</v>
      </c>
      <c r="E82" s="159">
        <v>4422.0146240000004</v>
      </c>
      <c r="F82" s="159">
        <v>4696.0521250000002</v>
      </c>
      <c r="G82" s="159">
        <v>843.5100819999999</v>
      </c>
      <c r="H82" s="159">
        <v>5072.0277000000006</v>
      </c>
      <c r="I82" s="159">
        <v>8719.230332000001</v>
      </c>
      <c r="J82" s="159">
        <v>3166.4559950000003</v>
      </c>
      <c r="K82" s="159">
        <v>436.08037200000001</v>
      </c>
      <c r="L82" s="159">
        <v>12835.344595999997</v>
      </c>
      <c r="M82" s="159">
        <v>2672.1349489999998</v>
      </c>
      <c r="N82" s="159">
        <v>881.40280900000016</v>
      </c>
      <c r="O82" s="159">
        <v>2368.8335969999998</v>
      </c>
      <c r="P82" s="159">
        <v>603.38681499999996</v>
      </c>
      <c r="Q82" s="159">
        <v>45049.629181999997</v>
      </c>
      <c r="R82" s="159">
        <v>37086.401726999997</v>
      </c>
      <c r="S82" s="159">
        <v>5543.779466</v>
      </c>
      <c r="T82" s="159">
        <v>22047.362621</v>
      </c>
      <c r="U82" s="159">
        <v>4671.5880619999998</v>
      </c>
      <c r="V82" s="159">
        <v>2190.6165510000001</v>
      </c>
      <c r="W82" s="159">
        <v>40432.089381000005</v>
      </c>
      <c r="X82" s="159">
        <v>59327.178866000002</v>
      </c>
      <c r="Y82" s="159">
        <v>2880.1680349999992</v>
      </c>
      <c r="Z82" s="159">
        <v>18738.382016</v>
      </c>
      <c r="AA82" s="159">
        <v>4390.0933890000006</v>
      </c>
      <c r="AB82" s="159">
        <v>64564.885314999992</v>
      </c>
      <c r="AC82" s="159">
        <v>44810.716762000018</v>
      </c>
      <c r="AD82" s="159">
        <v>12492.863526999998</v>
      </c>
      <c r="AE82" s="159">
        <v>176550.07077599998</v>
      </c>
    </row>
    <row r="83" spans="1:35" s="111" customFormat="1" ht="24" customHeight="1" x14ac:dyDescent="0.2">
      <c r="A83" s="112"/>
      <c r="B83" s="197" t="s">
        <v>92</v>
      </c>
      <c r="C83" s="198"/>
      <c r="D83" s="159">
        <v>25297.386382000001</v>
      </c>
      <c r="E83" s="159">
        <v>29941.309719999997</v>
      </c>
      <c r="F83" s="159">
        <v>36401.637625999996</v>
      </c>
      <c r="G83" s="159">
        <v>38794.040555</v>
      </c>
      <c r="H83" s="159">
        <v>39358.754503999997</v>
      </c>
      <c r="I83" s="159">
        <v>41183.236022999998</v>
      </c>
      <c r="J83" s="159">
        <v>39802.524894000002</v>
      </c>
      <c r="K83" s="159">
        <v>39067.784213999992</v>
      </c>
      <c r="L83" s="159">
        <v>35658.861250000002</v>
      </c>
      <c r="M83" s="159">
        <v>39096.666132999999</v>
      </c>
      <c r="N83" s="159">
        <v>41793.861196999998</v>
      </c>
      <c r="O83" s="159">
        <v>36597.997821000012</v>
      </c>
      <c r="P83" s="159">
        <v>39630.085224000002</v>
      </c>
      <c r="Q83" s="159">
        <v>34658.732226999993</v>
      </c>
      <c r="R83" s="159">
        <v>44118.370747000008</v>
      </c>
      <c r="S83" s="159">
        <v>43621.354401000004</v>
      </c>
      <c r="T83" s="159">
        <v>40242.411018000006</v>
      </c>
      <c r="U83" s="159">
        <v>39489.312209999996</v>
      </c>
      <c r="V83" s="159">
        <v>39306.432029000003</v>
      </c>
      <c r="W83" s="159">
        <v>37468.59708</v>
      </c>
      <c r="X83" s="159">
        <v>41313.426782999995</v>
      </c>
      <c r="Y83" s="159">
        <v>43857.987436000003</v>
      </c>
      <c r="Z83" s="159">
        <v>42993.657172999992</v>
      </c>
      <c r="AA83" s="159">
        <v>44564.332025000011</v>
      </c>
      <c r="AB83" s="159">
        <v>43140.45283100001</v>
      </c>
      <c r="AC83" s="159">
        <v>42675.876741</v>
      </c>
      <c r="AD83" s="159">
        <v>42258.718222000003</v>
      </c>
      <c r="AE83" s="159">
        <v>42034.210436000001</v>
      </c>
      <c r="AG83" s="5"/>
      <c r="AH83" s="5"/>
      <c r="AI83" s="5"/>
    </row>
    <row r="84" spans="1:35" ht="15" x14ac:dyDescent="0.2">
      <c r="A84" s="31" t="s">
        <v>78</v>
      </c>
      <c r="B84" s="25" t="s">
        <v>93</v>
      </c>
      <c r="C84" s="67"/>
      <c r="D84" s="166">
        <v>-6.8091189999999742</v>
      </c>
      <c r="E84" s="166">
        <v>-13.751901000000018</v>
      </c>
      <c r="F84" s="166">
        <v>-2.6177540000000619</v>
      </c>
      <c r="G84" s="166">
        <v>6.4222299999999706</v>
      </c>
      <c r="H84" s="166">
        <v>22.786610000000067</v>
      </c>
      <c r="I84" s="166">
        <v>30.815382000000028</v>
      </c>
      <c r="J84" s="166">
        <v>25.628712000000007</v>
      </c>
      <c r="K84" s="166">
        <v>55.295687999999977</v>
      </c>
      <c r="L84" s="166">
        <v>66.804818000000012</v>
      </c>
      <c r="M84" s="166">
        <v>76.62454799999999</v>
      </c>
      <c r="N84" s="166">
        <v>77.81787699999991</v>
      </c>
      <c r="O84" s="166">
        <v>86.376851999999985</v>
      </c>
      <c r="P84" s="166">
        <v>84.989759000000063</v>
      </c>
      <c r="Q84" s="166">
        <v>78.883326999999994</v>
      </c>
      <c r="R84" s="166">
        <v>75.169006999999965</v>
      </c>
      <c r="S84" s="166">
        <v>77.588276999999863</v>
      </c>
      <c r="T84" s="166">
        <v>76.379390999999913</v>
      </c>
      <c r="U84" s="166">
        <v>104.18313199999999</v>
      </c>
      <c r="V84" s="166">
        <v>126.72734499999999</v>
      </c>
      <c r="W84" s="166">
        <v>147.95250899999994</v>
      </c>
      <c r="X84" s="166">
        <v>157.34196100000003</v>
      </c>
      <c r="Y84" s="166">
        <v>174.08245599999998</v>
      </c>
      <c r="Z84" s="166">
        <v>147.71912800000004</v>
      </c>
      <c r="AA84" s="166">
        <v>151.61266099999992</v>
      </c>
      <c r="AB84" s="166">
        <v>156.36931299999995</v>
      </c>
      <c r="AC84" s="166">
        <v>159.527196</v>
      </c>
      <c r="AD84" s="166">
        <v>160.19642799999997</v>
      </c>
      <c r="AE84" s="166">
        <v>158.20819799999995</v>
      </c>
      <c r="AG84" s="5"/>
      <c r="AH84" s="5"/>
      <c r="AI84" s="5"/>
    </row>
    <row r="85" spans="1:35" ht="15" x14ac:dyDescent="0.2">
      <c r="A85" s="31" t="s">
        <v>41</v>
      </c>
      <c r="B85" s="25" t="s">
        <v>94</v>
      </c>
      <c r="C85" s="67"/>
      <c r="D85" s="169">
        <v>110.860423</v>
      </c>
      <c r="E85" s="169">
        <v>111.14943699999999</v>
      </c>
      <c r="F85" s="169">
        <v>109.623482</v>
      </c>
      <c r="G85" s="169">
        <v>115.12212100000001</v>
      </c>
      <c r="H85" s="169">
        <v>118.74606400000003</v>
      </c>
      <c r="I85" s="169">
        <v>111.71920700000001</v>
      </c>
      <c r="J85" s="169">
        <v>105.26791899999999</v>
      </c>
      <c r="K85" s="169">
        <v>99.335989000000012</v>
      </c>
      <c r="L85" s="169">
        <v>93.873535000000004</v>
      </c>
      <c r="M85" s="169">
        <v>88.836201000000003</v>
      </c>
      <c r="N85" s="169">
        <v>84.184431999999987</v>
      </c>
      <c r="O85" s="169">
        <v>79.882899000000009</v>
      </c>
      <c r="P85" s="169">
        <v>75.899955000000006</v>
      </c>
      <c r="Q85" s="169">
        <v>72.207234999999983</v>
      </c>
      <c r="R85" s="169">
        <v>68.779215000000008</v>
      </c>
      <c r="S85" s="169">
        <v>65.592939000000001</v>
      </c>
      <c r="T85" s="169">
        <v>62.627683000000005</v>
      </c>
      <c r="U85" s="169">
        <v>59.864731999999997</v>
      </c>
      <c r="V85" s="169">
        <v>57.287154000000001</v>
      </c>
      <c r="W85" s="169">
        <v>54.879616000000006</v>
      </c>
      <c r="X85" s="169">
        <v>52.62818699999999</v>
      </c>
      <c r="Y85" s="169">
        <v>50.520235</v>
      </c>
      <c r="Z85" s="169">
        <v>48.544263000000001</v>
      </c>
      <c r="AA85" s="169">
        <v>46.689802000000007</v>
      </c>
      <c r="AB85" s="169">
        <v>44.947317999999989</v>
      </c>
      <c r="AC85" s="169">
        <v>43.308105999999995</v>
      </c>
      <c r="AD85" s="169">
        <v>41.764227999999996</v>
      </c>
      <c r="AE85" s="169">
        <v>40.308419000000001</v>
      </c>
      <c r="AG85" s="5"/>
      <c r="AH85" s="5"/>
      <c r="AI85" s="5"/>
    </row>
    <row r="86" spans="1:35" ht="15" x14ac:dyDescent="0.2">
      <c r="A86" s="31" t="s">
        <v>49</v>
      </c>
      <c r="B86" s="25" t="s">
        <v>95</v>
      </c>
      <c r="C86" s="67"/>
      <c r="D86" s="170"/>
      <c r="E86" s="170"/>
      <c r="F86" s="170">
        <v>5.9630000000000004E-3</v>
      </c>
      <c r="G86" s="170"/>
      <c r="H86" s="170"/>
      <c r="I86" s="170"/>
      <c r="J86" s="170">
        <v>1.5899999999999998E-3</v>
      </c>
      <c r="K86" s="170"/>
      <c r="L86" s="170">
        <v>4.7710000000000001E-3</v>
      </c>
      <c r="M86" s="170"/>
      <c r="N86" s="170">
        <v>5.9599999999999996E-4</v>
      </c>
      <c r="O86" s="170">
        <v>6.0409999999999995E-3</v>
      </c>
      <c r="P86" s="170">
        <v>4.7710000000000001E-3</v>
      </c>
      <c r="Q86" s="170">
        <v>4.8512E-2</v>
      </c>
      <c r="R86" s="170">
        <v>2.6839000000000002E-2</v>
      </c>
      <c r="S86" s="170">
        <v>0.13753399999999999</v>
      </c>
      <c r="T86" s="170">
        <v>3.9769999999999996E-3</v>
      </c>
      <c r="U86" s="170">
        <v>2.3599999999999999E-4</v>
      </c>
      <c r="V86" s="170">
        <v>6.5724000000000005E-2</v>
      </c>
      <c r="W86" s="170"/>
      <c r="X86" s="170">
        <v>5.9630000000000004E-3</v>
      </c>
      <c r="Y86" s="170">
        <v>1.0734E-2</v>
      </c>
      <c r="Z86" s="170">
        <v>2.6699999999999996E-3</v>
      </c>
      <c r="AA86" s="170">
        <v>0.119673</v>
      </c>
      <c r="AB86" s="170">
        <v>0.12123</v>
      </c>
      <c r="AC86" s="170">
        <v>0.24698299999999998</v>
      </c>
      <c r="AD86" s="170">
        <v>0.100257</v>
      </c>
      <c r="AE86" s="170">
        <v>0.100257</v>
      </c>
      <c r="AG86" s="5"/>
      <c r="AH86" s="5"/>
      <c r="AI86" s="5"/>
    </row>
    <row r="87" spans="1:35" ht="15" x14ac:dyDescent="0.2">
      <c r="A87" s="31" t="s">
        <v>64</v>
      </c>
      <c r="B87" s="25" t="s">
        <v>96</v>
      </c>
      <c r="C87" s="67"/>
      <c r="D87" s="169">
        <v>-506.92512899999997</v>
      </c>
      <c r="E87" s="169">
        <v>-506.50848300000001</v>
      </c>
      <c r="F87" s="169">
        <v>-506.09183899999999</v>
      </c>
      <c r="G87" s="169">
        <v>-505.67519399999998</v>
      </c>
      <c r="H87" s="169">
        <v>-505.25854900000002</v>
      </c>
      <c r="I87" s="169">
        <v>-504.841904</v>
      </c>
      <c r="J87" s="169">
        <v>-504.42525900000004</v>
      </c>
      <c r="K87" s="169">
        <v>-504.00861400000002</v>
      </c>
      <c r="L87" s="169">
        <v>-503.59197</v>
      </c>
      <c r="M87" s="169">
        <v>-503.17532399999999</v>
      </c>
      <c r="N87" s="169">
        <v>-502.75867999999997</v>
      </c>
      <c r="O87" s="169">
        <v>-502.34203500000001</v>
      </c>
      <c r="P87" s="169">
        <v>-501.92538999999999</v>
      </c>
      <c r="Q87" s="169">
        <v>-501.50874500000003</v>
      </c>
      <c r="R87" s="169">
        <v>-501.09210000000002</v>
      </c>
      <c r="S87" s="169">
        <v>-500.675455</v>
      </c>
      <c r="T87" s="169">
        <v>-500.25881100000004</v>
      </c>
      <c r="U87" s="169">
        <v>-499.84216500000002</v>
      </c>
      <c r="V87" s="169">
        <v>-499.425521</v>
      </c>
      <c r="W87" s="169">
        <v>-499.00887599999999</v>
      </c>
      <c r="X87" s="169">
        <v>-498.59223099999997</v>
      </c>
      <c r="Y87" s="169">
        <v>-498.17558599999995</v>
      </c>
      <c r="Z87" s="169">
        <v>-497.75894100000005</v>
      </c>
      <c r="AA87" s="169">
        <v>-497.75894100000005</v>
      </c>
      <c r="AB87" s="169">
        <v>-497.75894100000005</v>
      </c>
      <c r="AC87" s="169">
        <v>-497.75894100000005</v>
      </c>
      <c r="AD87" s="169">
        <v>-497.75894100000005</v>
      </c>
      <c r="AE87" s="169">
        <v>-497.75894100000005</v>
      </c>
      <c r="AG87" s="5"/>
      <c r="AH87" s="5"/>
      <c r="AI87" s="5"/>
    </row>
    <row r="88" spans="1:35" ht="17.45" customHeight="1" x14ac:dyDescent="0.2">
      <c r="AC88" s="5"/>
      <c r="AD88" s="5"/>
      <c r="AE88" s="5"/>
      <c r="AG88" s="36"/>
      <c r="AH88" s="179"/>
    </row>
    <row r="89" spans="1:35" x14ac:dyDescent="0.25">
      <c r="A89" s="8" t="s">
        <v>97</v>
      </c>
    </row>
    <row r="90" spans="1:35" x14ac:dyDescent="0.25">
      <c r="A90" s="45" t="s">
        <v>98</v>
      </c>
      <c r="B90" s="45"/>
      <c r="C90" s="8"/>
    </row>
    <row r="91" spans="1:35" ht="16.5" x14ac:dyDescent="0.3">
      <c r="A91" s="45" t="s">
        <v>99</v>
      </c>
      <c r="B91" s="45"/>
      <c r="C91" s="8"/>
    </row>
    <row r="92" spans="1:35" ht="16.5" x14ac:dyDescent="0.3">
      <c r="A92" s="45" t="s">
        <v>100</v>
      </c>
      <c r="B92" s="45"/>
      <c r="C92" s="8"/>
    </row>
    <row r="93" spans="1:35" x14ac:dyDescent="0.25">
      <c r="A93" s="82" t="s">
        <v>51</v>
      </c>
      <c r="B93" s="45" t="s">
        <v>101</v>
      </c>
      <c r="C93" s="8"/>
    </row>
    <row r="94" spans="1:35" x14ac:dyDescent="0.25">
      <c r="A94" s="83" t="s">
        <v>102</v>
      </c>
      <c r="B94" s="45" t="s">
        <v>103</v>
      </c>
      <c r="C94" s="8"/>
    </row>
    <row r="95" spans="1:35" x14ac:dyDescent="0.25">
      <c r="A95" s="82" t="s">
        <v>104</v>
      </c>
      <c r="B95" s="45" t="s">
        <v>105</v>
      </c>
      <c r="C95" s="8"/>
    </row>
    <row r="96" spans="1:35" x14ac:dyDescent="0.25">
      <c r="A96" s="45" t="s">
        <v>106</v>
      </c>
      <c r="B96" s="45"/>
      <c r="C96" s="8"/>
    </row>
    <row r="97" spans="1:2" x14ac:dyDescent="0.25">
      <c r="A97" s="45" t="s">
        <v>107</v>
      </c>
      <c r="B97" s="45"/>
    </row>
  </sheetData>
  <mergeCells count="9">
    <mergeCell ref="A46:C46"/>
    <mergeCell ref="B67:C67"/>
    <mergeCell ref="B57:C57"/>
    <mergeCell ref="B58:C58"/>
    <mergeCell ref="B83:C83"/>
    <mergeCell ref="A78:C78"/>
    <mergeCell ref="B80:C80"/>
    <mergeCell ref="B81:C81"/>
    <mergeCell ref="B82:C82"/>
  </mergeCells>
  <conditionalFormatting sqref="D5:U5 D6:AE7">
    <cfRule type="cellIs" dxfId="26" priority="75" stopIfTrue="1" operator="greaterThanOrEqual">
      <formula>0</formula>
    </cfRule>
  </conditionalFormatting>
  <conditionalFormatting sqref="D61:AD67">
    <cfRule type="cellIs" dxfId="25" priority="12" stopIfTrue="1" operator="greaterThanOrEqual">
      <formula>0</formula>
    </cfRule>
  </conditionalFormatting>
  <conditionalFormatting sqref="D47:AD55 D57:AD59 D56:K56 O56:V56">
    <cfRule type="cellIs" dxfId="24" priority="11" stopIfTrue="1" operator="greaterThanOrEqual">
      <formula>0</formula>
    </cfRule>
  </conditionalFormatting>
  <conditionalFormatting sqref="D8:AD45">
    <cfRule type="cellIs" dxfId="23" priority="10" stopIfTrue="1" operator="greaterThanOrEqual">
      <formula>0</formula>
    </cfRule>
  </conditionalFormatting>
  <conditionalFormatting sqref="D46:AD46">
    <cfRule type="cellIs" dxfId="22" priority="9" stopIfTrue="1" operator="greaterThanOrEqual">
      <formula>0</formula>
    </cfRule>
  </conditionalFormatting>
  <conditionalFormatting sqref="D60:AD60">
    <cfRule type="cellIs" dxfId="21" priority="8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3"/>
  <sheetViews>
    <sheetView topLeftCell="A4" zoomScale="66" zoomScaleNormal="66" workbookViewId="0">
      <pane xSplit="3" topLeftCell="D1" activePane="topRight" state="frozen"/>
      <selection activeCell="A22" sqref="A22"/>
      <selection pane="topRight" activeCell="G12" sqref="G12"/>
    </sheetView>
  </sheetViews>
  <sheetFormatPr defaultColWidth="9.140625" defaultRowHeight="15" x14ac:dyDescent="0.2"/>
  <cols>
    <col min="1" max="1" width="4.42578125" style="5" customWidth="1"/>
    <col min="2" max="2" width="3.28515625" style="5" customWidth="1"/>
    <col min="3" max="3" width="59.7109375" style="5" customWidth="1"/>
    <col min="4" max="4" width="9.7109375" style="5" customWidth="1"/>
    <col min="5" max="5" width="8.28515625" style="5" customWidth="1"/>
    <col min="6" max="6" width="7.5703125" style="5" customWidth="1"/>
    <col min="7" max="7" width="7" style="5" customWidth="1"/>
    <col min="8" max="8" width="7.5703125" style="5" customWidth="1"/>
    <col min="9" max="9" width="7.28515625" style="5" customWidth="1"/>
    <col min="10" max="10" width="7" style="5" customWidth="1"/>
    <col min="11" max="12" width="7.28515625" style="5" customWidth="1"/>
    <col min="13" max="13" width="10" style="5" customWidth="1"/>
    <col min="14" max="14" width="3" style="5" customWidth="1"/>
    <col min="15" max="15" width="18.140625" style="5" customWidth="1"/>
    <col min="16" max="16" width="7.140625" style="5" customWidth="1"/>
    <col min="17" max="20" width="10.28515625" style="5" customWidth="1"/>
    <col min="21" max="25" width="6" style="5" customWidth="1"/>
    <col min="26" max="16384" width="9.140625" style="5"/>
  </cols>
  <sheetData>
    <row r="1" spans="1:22" s="2" customFormat="1" x14ac:dyDescent="0.25">
      <c r="A1" s="4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2" s="2" customFormat="1" ht="18.75" x14ac:dyDescent="0.35">
      <c r="B2" s="3"/>
      <c r="C2" s="90" t="s">
        <v>108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22" s="2" customFormat="1" x14ac:dyDescent="0.25">
      <c r="B3" s="3"/>
      <c r="C3" s="3"/>
      <c r="D3" s="46"/>
      <c r="E3" s="47"/>
      <c r="F3" s="47"/>
      <c r="G3" s="47"/>
      <c r="H3" s="47"/>
      <c r="I3" s="47"/>
      <c r="J3" s="47"/>
      <c r="K3" s="47"/>
      <c r="L3" s="47"/>
      <c r="M3" s="47"/>
    </row>
    <row r="4" spans="1:22" s="2" customFormat="1" x14ac:dyDescent="0.2">
      <c r="A4" s="9" t="s">
        <v>1</v>
      </c>
      <c r="B4" s="91"/>
      <c r="C4" s="91"/>
      <c r="D4" s="71" t="s">
        <v>109</v>
      </c>
      <c r="E4" s="72" t="s">
        <v>110</v>
      </c>
      <c r="F4" s="72" t="s">
        <v>110</v>
      </c>
      <c r="G4" s="72" t="s">
        <v>111</v>
      </c>
      <c r="H4" s="72" t="s">
        <v>111</v>
      </c>
      <c r="I4" s="73" t="s">
        <v>112</v>
      </c>
      <c r="J4" s="73" t="s">
        <v>113</v>
      </c>
      <c r="K4" s="72" t="s">
        <v>114</v>
      </c>
      <c r="L4" s="74" t="s">
        <v>115</v>
      </c>
      <c r="M4" s="75" t="s">
        <v>7</v>
      </c>
    </row>
    <row r="5" spans="1:22" s="48" customFormat="1" x14ac:dyDescent="0.2">
      <c r="A5" s="98" t="s">
        <v>116</v>
      </c>
      <c r="B5" s="9"/>
      <c r="C5" s="98"/>
      <c r="D5" s="68"/>
      <c r="E5" s="69"/>
      <c r="F5" s="106">
        <v>25</v>
      </c>
      <c r="G5" s="144"/>
      <c r="H5" s="106">
        <v>298</v>
      </c>
      <c r="I5" s="145"/>
      <c r="J5" s="145"/>
      <c r="K5" s="105">
        <v>22800</v>
      </c>
      <c r="L5" s="105">
        <v>17200</v>
      </c>
      <c r="M5" s="146"/>
    </row>
    <row r="6" spans="1:22" s="49" customFormat="1" ht="28.5" x14ac:dyDescent="0.2">
      <c r="A6" s="96" t="s">
        <v>117</v>
      </c>
      <c r="B6" s="97"/>
      <c r="C6" s="96"/>
      <c r="D6" s="104" t="s">
        <v>118</v>
      </c>
      <c r="E6" s="104" t="s">
        <v>118</v>
      </c>
      <c r="F6" s="175" t="s">
        <v>119</v>
      </c>
      <c r="G6" s="176" t="s">
        <v>118</v>
      </c>
      <c r="H6" s="175" t="s">
        <v>119</v>
      </c>
      <c r="I6" s="175" t="s">
        <v>119</v>
      </c>
      <c r="J6" s="175" t="s">
        <v>119</v>
      </c>
      <c r="K6" s="175" t="s">
        <v>119</v>
      </c>
      <c r="L6" s="175" t="s">
        <v>119</v>
      </c>
      <c r="M6" s="175" t="s">
        <v>119</v>
      </c>
    </row>
    <row r="7" spans="1:22" s="4" customFormat="1" x14ac:dyDescent="0.2">
      <c r="A7" s="95" t="s">
        <v>7</v>
      </c>
      <c r="B7" s="94"/>
      <c r="C7" s="93"/>
      <c r="D7" s="173">
        <f>D8+D47+D61+D74</f>
        <v>52113.273625239177</v>
      </c>
      <c r="E7" s="173">
        <f>E8+E61+E69+E74</f>
        <v>351.55742164389522</v>
      </c>
      <c r="F7" s="173">
        <f>F8+F61+F69+F74</f>
        <v>8788.9355410973712</v>
      </c>
      <c r="G7" s="173">
        <f>G8+G47+G61+G69+G74</f>
        <v>6.2120470963671224</v>
      </c>
      <c r="H7" s="173">
        <f>H8+H47+H61+H69+H74</f>
        <v>1851.1900347174017</v>
      </c>
      <c r="I7" s="173">
        <f>I47</f>
        <v>1623.92155073291</v>
      </c>
      <c r="J7" s="173">
        <f>J47</f>
        <v>64.776090650096904</v>
      </c>
      <c r="K7" s="173">
        <f>K47</f>
        <v>20.244623867403298</v>
      </c>
      <c r="L7" s="173" t="s">
        <v>51</v>
      </c>
      <c r="M7" s="173">
        <f>M8+M47+M61+M69+M74</f>
        <v>64462.341467304424</v>
      </c>
      <c r="O7" s="181"/>
    </row>
    <row r="8" spans="1:22" x14ac:dyDescent="0.2">
      <c r="A8" s="10" t="s">
        <v>8</v>
      </c>
      <c r="B8" s="11"/>
      <c r="C8" s="11"/>
      <c r="D8" s="149">
        <v>47475.463572386703</v>
      </c>
      <c r="E8" s="149">
        <v>145.45960641171101</v>
      </c>
      <c r="F8" s="149">
        <v>3636.4901602927798</v>
      </c>
      <c r="G8" s="149">
        <v>3.0003317902347399</v>
      </c>
      <c r="H8" s="149">
        <v>894.09887348995301</v>
      </c>
      <c r="I8" s="149" t="s">
        <v>51</v>
      </c>
      <c r="J8" s="149" t="s">
        <v>51</v>
      </c>
      <c r="K8" s="149" t="s">
        <v>51</v>
      </c>
      <c r="L8" s="148" t="s">
        <v>51</v>
      </c>
      <c r="M8" s="149">
        <v>52006.052606169498</v>
      </c>
      <c r="O8" s="181"/>
    </row>
    <row r="9" spans="1:22" x14ac:dyDescent="0.2">
      <c r="A9" s="13" t="s">
        <v>9</v>
      </c>
      <c r="B9" s="13" t="s">
        <v>10</v>
      </c>
      <c r="C9" s="13"/>
      <c r="D9" s="150">
        <v>20428.153986619302</v>
      </c>
      <c r="E9" s="150">
        <v>26.260281990747</v>
      </c>
      <c r="F9" s="150">
        <v>656.50704976867405</v>
      </c>
      <c r="G9" s="150">
        <v>1.0063176742739599</v>
      </c>
      <c r="H9" s="150">
        <v>299.88266693364102</v>
      </c>
      <c r="I9" s="150" t="s">
        <v>51</v>
      </c>
      <c r="J9" s="150" t="s">
        <v>51</v>
      </c>
      <c r="K9" s="150" t="s">
        <v>51</v>
      </c>
      <c r="L9" s="150" t="s">
        <v>51</v>
      </c>
      <c r="M9" s="150">
        <v>21384.5437033216</v>
      </c>
      <c r="O9" s="181"/>
    </row>
    <row r="10" spans="1:22" x14ac:dyDescent="0.2">
      <c r="A10" s="14"/>
      <c r="B10" s="15" t="s">
        <v>11</v>
      </c>
      <c r="C10" s="16"/>
      <c r="D10" s="143">
        <v>556.70649000000003</v>
      </c>
      <c r="E10" s="193">
        <v>0.17002835632847199</v>
      </c>
      <c r="F10" s="143">
        <v>4.2507089082118101</v>
      </c>
      <c r="G10" s="143">
        <v>4.4570370885648303E-2</v>
      </c>
      <c r="H10" s="143">
        <v>13.281970523923199</v>
      </c>
      <c r="I10" s="143" t="s">
        <v>51</v>
      </c>
      <c r="J10" s="143" t="s">
        <v>51</v>
      </c>
      <c r="K10" s="143" t="s">
        <v>51</v>
      </c>
      <c r="L10" s="143" t="s">
        <v>51</v>
      </c>
      <c r="M10" s="143">
        <v>574.23916943213499</v>
      </c>
      <c r="O10" s="181"/>
    </row>
    <row r="11" spans="1:22" x14ac:dyDescent="0.2">
      <c r="A11" s="14"/>
      <c r="B11" s="14" t="s">
        <v>12</v>
      </c>
      <c r="C11" s="16"/>
      <c r="D11" s="143">
        <v>545.48024618522004</v>
      </c>
      <c r="E11" s="193">
        <v>1.13760124970283E-2</v>
      </c>
      <c r="F11" s="143">
        <v>0.28440031242570801</v>
      </c>
      <c r="G11" s="143">
        <v>5.3560669820560897E-3</v>
      </c>
      <c r="H11" s="143">
        <v>1.59610796065272</v>
      </c>
      <c r="I11" s="143" t="s">
        <v>51</v>
      </c>
      <c r="J11" s="143" t="s">
        <v>51</v>
      </c>
      <c r="K11" s="143" t="s">
        <v>51</v>
      </c>
      <c r="L11" s="143" t="s">
        <v>51</v>
      </c>
      <c r="M11" s="143">
        <v>547.36075445829897</v>
      </c>
      <c r="O11" s="181"/>
    </row>
    <row r="12" spans="1:22" x14ac:dyDescent="0.2">
      <c r="A12" s="120"/>
      <c r="B12" s="121" t="s">
        <v>13</v>
      </c>
      <c r="C12" s="122"/>
      <c r="D12" s="151">
        <v>6808.5435876367101</v>
      </c>
      <c r="E12" s="193">
        <v>15.282286401258199</v>
      </c>
      <c r="F12" s="151">
        <v>382.05716003145602</v>
      </c>
      <c r="G12" s="151">
        <v>0.17297370842963</v>
      </c>
      <c r="H12" s="151">
        <v>51.546165112029797</v>
      </c>
      <c r="I12" s="143" t="s">
        <v>51</v>
      </c>
      <c r="J12" s="143" t="s">
        <v>51</v>
      </c>
      <c r="K12" s="143" t="s">
        <v>51</v>
      </c>
      <c r="L12" s="143" t="s">
        <v>51</v>
      </c>
      <c r="M12" s="151">
        <v>7242.1469127801902</v>
      </c>
      <c r="O12" s="181"/>
    </row>
    <row r="13" spans="1:22" x14ac:dyDescent="0.2">
      <c r="A13" s="120"/>
      <c r="B13" s="121" t="s">
        <v>14</v>
      </c>
      <c r="C13" s="122"/>
      <c r="D13" s="151">
        <v>465.90288976329401</v>
      </c>
      <c r="E13" s="193">
        <v>8.8869987417724491E-3</v>
      </c>
      <c r="F13" s="151">
        <v>0.22217496854431101</v>
      </c>
      <c r="G13" s="151">
        <v>9.4979383282697404E-3</v>
      </c>
      <c r="H13" s="151">
        <v>2.8303856218243801</v>
      </c>
      <c r="I13" s="143" t="s">
        <v>51</v>
      </c>
      <c r="J13" s="143" t="s">
        <v>51</v>
      </c>
      <c r="K13" s="143" t="s">
        <v>51</v>
      </c>
      <c r="L13" s="143" t="s">
        <v>51</v>
      </c>
      <c r="M13" s="151">
        <v>468.95545035366302</v>
      </c>
      <c r="O13" s="181"/>
      <c r="P13" s="114"/>
      <c r="R13" s="115"/>
      <c r="S13" s="116"/>
      <c r="T13" s="117"/>
      <c r="U13" s="118"/>
      <c r="V13" s="113"/>
    </row>
    <row r="14" spans="1:22" x14ac:dyDescent="0.2">
      <c r="A14" s="14"/>
      <c r="B14" s="14" t="s">
        <v>15</v>
      </c>
      <c r="C14" s="16"/>
      <c r="D14" s="143">
        <v>4823.4390330340902</v>
      </c>
      <c r="E14" s="193">
        <v>0.64209058734178903</v>
      </c>
      <c r="F14" s="143">
        <v>16.052264683544699</v>
      </c>
      <c r="G14" s="143">
        <v>0.47811615832217402</v>
      </c>
      <c r="H14" s="143">
        <v>142.47861518000801</v>
      </c>
      <c r="I14" s="143" t="s">
        <v>51</v>
      </c>
      <c r="J14" s="143" t="s">
        <v>51</v>
      </c>
      <c r="K14" s="143" t="s">
        <v>51</v>
      </c>
      <c r="L14" s="143" t="s">
        <v>51</v>
      </c>
      <c r="M14" s="143">
        <v>4981.9699128976399</v>
      </c>
      <c r="O14" s="181"/>
    </row>
    <row r="15" spans="1:22" x14ac:dyDescent="0.2">
      <c r="A15" s="14"/>
      <c r="B15" s="14" t="s">
        <v>16</v>
      </c>
      <c r="C15" s="17"/>
      <c r="D15" s="143">
        <v>96.023600000000002</v>
      </c>
      <c r="E15" s="193">
        <v>1.8266999999999999E-3</v>
      </c>
      <c r="F15" s="143">
        <v>4.56675E-2</v>
      </c>
      <c r="G15" s="143">
        <v>1.9488999999999999E-3</v>
      </c>
      <c r="H15" s="143">
        <v>0.58077219999999996</v>
      </c>
      <c r="I15" s="143" t="s">
        <v>51</v>
      </c>
      <c r="J15" s="143" t="s">
        <v>51</v>
      </c>
      <c r="K15" s="143" t="s">
        <v>51</v>
      </c>
      <c r="L15" s="143" t="s">
        <v>51</v>
      </c>
      <c r="M15" s="143">
        <v>96.650039699999994</v>
      </c>
      <c r="O15" s="181"/>
    </row>
    <row r="16" spans="1:22" x14ac:dyDescent="0.2">
      <c r="A16" s="14"/>
      <c r="B16" s="14" t="s">
        <v>17</v>
      </c>
      <c r="C16" s="14"/>
      <c r="D16" s="143">
        <v>2468.2169399999998</v>
      </c>
      <c r="E16" s="193">
        <v>8.5131877233952102E-2</v>
      </c>
      <c r="F16" s="143">
        <v>2.1282969308488</v>
      </c>
      <c r="G16" s="143">
        <v>9.0684632976196305E-2</v>
      </c>
      <c r="H16" s="143">
        <v>27.024020626906498</v>
      </c>
      <c r="I16" s="143" t="s">
        <v>51</v>
      </c>
      <c r="J16" s="143" t="s">
        <v>51</v>
      </c>
      <c r="K16" s="143" t="s">
        <v>51</v>
      </c>
      <c r="L16" s="143" t="s">
        <v>51</v>
      </c>
      <c r="M16" s="143">
        <v>2497.3692575577602</v>
      </c>
      <c r="O16" s="181"/>
    </row>
    <row r="17" spans="1:25" x14ac:dyDescent="0.2">
      <c r="A17" s="14"/>
      <c r="B17" s="14" t="s">
        <v>18</v>
      </c>
      <c r="C17" s="14"/>
      <c r="D17" s="143">
        <v>4092.7381</v>
      </c>
      <c r="E17" s="193">
        <v>10.0477345573457</v>
      </c>
      <c r="F17" s="143">
        <v>251.19336393364301</v>
      </c>
      <c r="G17" s="143">
        <v>0.192364198349988</v>
      </c>
      <c r="H17" s="143">
        <v>57.324531108296497</v>
      </c>
      <c r="I17" s="143" t="s">
        <v>51</v>
      </c>
      <c r="J17" s="143" t="s">
        <v>51</v>
      </c>
      <c r="K17" s="143" t="s">
        <v>51</v>
      </c>
      <c r="L17" s="143" t="s">
        <v>51</v>
      </c>
      <c r="M17" s="143">
        <v>4401.25599504194</v>
      </c>
      <c r="O17" s="181"/>
    </row>
    <row r="18" spans="1:25" x14ac:dyDescent="0.2">
      <c r="A18" s="14"/>
      <c r="B18" s="14" t="s">
        <v>19</v>
      </c>
      <c r="C18" s="14"/>
      <c r="D18" s="143">
        <v>571.10310000000004</v>
      </c>
      <c r="E18" s="143">
        <v>1.09205E-2</v>
      </c>
      <c r="F18" s="143">
        <v>0.27301249999999999</v>
      </c>
      <c r="G18" s="143">
        <v>1.08057E-2</v>
      </c>
      <c r="H18" s="143">
        <v>3.2200986</v>
      </c>
      <c r="I18" s="143" t="s">
        <v>51</v>
      </c>
      <c r="J18" s="143" t="s">
        <v>51</v>
      </c>
      <c r="K18" s="143" t="s">
        <v>51</v>
      </c>
      <c r="L18" s="143" t="s">
        <v>51</v>
      </c>
      <c r="M18" s="143">
        <v>574.5962111</v>
      </c>
      <c r="O18" s="181"/>
    </row>
    <row r="19" spans="1:25" x14ac:dyDescent="0.2">
      <c r="A19" s="13" t="s">
        <v>20</v>
      </c>
      <c r="B19" s="13" t="s">
        <v>21</v>
      </c>
      <c r="C19" s="13"/>
      <c r="D19" s="150">
        <v>25457.6400685679</v>
      </c>
      <c r="E19" s="150">
        <v>5.1234016982286903</v>
      </c>
      <c r="F19" s="150">
        <v>128.085042455717</v>
      </c>
      <c r="G19" s="150">
        <v>1.9891135393291399</v>
      </c>
      <c r="H19" s="150">
        <v>592.75583472008395</v>
      </c>
      <c r="I19" s="150" t="s">
        <v>51</v>
      </c>
      <c r="J19" s="150" t="s">
        <v>51</v>
      </c>
      <c r="K19" s="150" t="s">
        <v>51</v>
      </c>
      <c r="L19" s="150" t="s">
        <v>51</v>
      </c>
      <c r="M19" s="150">
        <v>26178.4809457437</v>
      </c>
      <c r="O19" s="181"/>
    </row>
    <row r="20" spans="1:25" x14ac:dyDescent="0.2">
      <c r="A20" s="14"/>
      <c r="B20" s="14" t="s">
        <v>22</v>
      </c>
      <c r="C20" s="16"/>
      <c r="D20" s="143">
        <v>1359.0552089995499</v>
      </c>
      <c r="E20" s="143">
        <v>5.5218643176913898E-2</v>
      </c>
      <c r="F20" s="143">
        <v>1.38046607942285</v>
      </c>
      <c r="G20" s="192">
        <v>4.0496118741969803E-2</v>
      </c>
      <c r="H20" s="143">
        <v>12.067843385107</v>
      </c>
      <c r="I20" s="143" t="s">
        <v>51</v>
      </c>
      <c r="J20" s="143" t="s">
        <v>51</v>
      </c>
      <c r="K20" s="143" t="s">
        <v>51</v>
      </c>
      <c r="L20" s="143" t="s">
        <v>51</v>
      </c>
      <c r="M20" s="143">
        <v>1372.5035184640799</v>
      </c>
      <c r="O20" s="181"/>
    </row>
    <row r="21" spans="1:25" s="27" customFormat="1" ht="14.25" x14ac:dyDescent="0.2">
      <c r="A21" s="14"/>
      <c r="B21" s="14" t="s">
        <v>23</v>
      </c>
      <c r="C21" s="16"/>
      <c r="D21" s="143">
        <v>17059.164494415701</v>
      </c>
      <c r="E21" s="143">
        <v>1.0693825377681501</v>
      </c>
      <c r="F21" s="143">
        <v>26.7345634442038</v>
      </c>
      <c r="G21" s="143">
        <v>1.3680268672959199</v>
      </c>
      <c r="H21" s="143">
        <v>407.67200645418501</v>
      </c>
      <c r="I21" s="143" t="s">
        <v>51</v>
      </c>
      <c r="J21" s="143" t="s">
        <v>51</v>
      </c>
      <c r="K21" s="143" t="s">
        <v>51</v>
      </c>
      <c r="L21" s="143" t="s">
        <v>51</v>
      </c>
      <c r="M21" s="143">
        <v>17493.571064314099</v>
      </c>
      <c r="O21" s="181"/>
    </row>
    <row r="22" spans="1:25" s="27" customFormat="1" ht="14.25" x14ac:dyDescent="0.2">
      <c r="A22" s="16"/>
      <c r="B22" s="16"/>
      <c r="C22" s="40" t="s">
        <v>24</v>
      </c>
      <c r="D22" s="191">
        <v>3805.1112829987201</v>
      </c>
      <c r="E22" s="191">
        <v>0.30356316518362902</v>
      </c>
      <c r="F22" s="191">
        <v>7.5890791295907301</v>
      </c>
      <c r="G22" s="191">
        <v>0.30933442913875903</v>
      </c>
      <c r="H22" s="191">
        <v>92.181659883350207</v>
      </c>
      <c r="I22" s="191" t="s">
        <v>51</v>
      </c>
      <c r="J22" s="191" t="s">
        <v>51</v>
      </c>
      <c r="K22" s="191" t="s">
        <v>51</v>
      </c>
      <c r="L22" s="191" t="s">
        <v>51</v>
      </c>
      <c r="M22" s="191">
        <v>3904.88202201166</v>
      </c>
      <c r="O22" s="181"/>
    </row>
    <row r="23" spans="1:25" s="27" customFormat="1" ht="14.25" x14ac:dyDescent="0.2">
      <c r="A23" s="16"/>
      <c r="B23" s="16"/>
      <c r="C23" s="40" t="s">
        <v>25</v>
      </c>
      <c r="D23" s="191">
        <v>5034.01033228905</v>
      </c>
      <c r="E23" s="191">
        <v>0.40455405150391199</v>
      </c>
      <c r="F23" s="191">
        <v>10.1138512875978</v>
      </c>
      <c r="G23" s="191">
        <v>0.53199815822178198</v>
      </c>
      <c r="H23" s="191">
        <v>158.53545115009101</v>
      </c>
      <c r="I23" s="191" t="s">
        <v>51</v>
      </c>
      <c r="J23" s="191" t="s">
        <v>51</v>
      </c>
      <c r="K23" s="191" t="s">
        <v>51</v>
      </c>
      <c r="L23" s="191" t="s">
        <v>51</v>
      </c>
      <c r="M23" s="191">
        <v>5202.6596347267396</v>
      </c>
      <c r="O23" s="181"/>
    </row>
    <row r="24" spans="1:25" s="27" customFormat="1" ht="14.25" x14ac:dyDescent="0.2">
      <c r="A24" s="16"/>
      <c r="B24" s="16"/>
      <c r="C24" s="40" t="s">
        <v>26</v>
      </c>
      <c r="D24" s="191">
        <v>1884.95688140074</v>
      </c>
      <c r="E24" s="191">
        <v>8.0980244699811701E-2</v>
      </c>
      <c r="F24" s="191">
        <v>2.0245061174952901</v>
      </c>
      <c r="G24" s="191">
        <v>0.15779021091735801</v>
      </c>
      <c r="H24" s="191">
        <v>47.021482853372703</v>
      </c>
      <c r="I24" s="191" t="s">
        <v>51</v>
      </c>
      <c r="J24" s="191" t="s">
        <v>51</v>
      </c>
      <c r="K24" s="191" t="s">
        <v>51</v>
      </c>
      <c r="L24" s="191" t="s">
        <v>51</v>
      </c>
      <c r="M24" s="191">
        <v>1934.00287037161</v>
      </c>
      <c r="O24" s="181"/>
    </row>
    <row r="25" spans="1:25" s="27" customFormat="1" ht="14.25" x14ac:dyDescent="0.2">
      <c r="A25" s="16"/>
      <c r="B25" s="16"/>
      <c r="C25" s="40" t="s">
        <v>27</v>
      </c>
      <c r="D25" s="191">
        <v>28.142624517294799</v>
      </c>
      <c r="E25" s="191">
        <v>1.08703634378169E-2</v>
      </c>
      <c r="F25" s="191">
        <v>0.27175908594542197</v>
      </c>
      <c r="G25" s="191">
        <v>5.3387625742149197E-4</v>
      </c>
      <c r="H25" s="191">
        <v>0.159095124711605</v>
      </c>
      <c r="I25" s="191" t="s">
        <v>51</v>
      </c>
      <c r="J25" s="191" t="s">
        <v>51</v>
      </c>
      <c r="K25" s="191" t="s">
        <v>51</v>
      </c>
      <c r="L25" s="191" t="s">
        <v>51</v>
      </c>
      <c r="M25" s="191">
        <v>28.573478727951802</v>
      </c>
      <c r="O25" s="181"/>
    </row>
    <row r="26" spans="1:25" s="27" customFormat="1" x14ac:dyDescent="0.2">
      <c r="A26" s="16"/>
      <c r="B26" s="16"/>
      <c r="C26" s="40" t="s">
        <v>28</v>
      </c>
      <c r="D26" s="191">
        <v>116.968472762015</v>
      </c>
      <c r="E26" s="191">
        <v>2.33026119589688E-3</v>
      </c>
      <c r="F26" s="191">
        <v>5.8256529897421999E-2</v>
      </c>
      <c r="G26" s="191">
        <v>9.9518333182494392E-3</v>
      </c>
      <c r="H26" s="191">
        <v>2.9656463288383299</v>
      </c>
      <c r="I26" s="191" t="s">
        <v>51</v>
      </c>
      <c r="J26" s="191" t="s">
        <v>51</v>
      </c>
      <c r="K26" s="191" t="s">
        <v>51</v>
      </c>
      <c r="L26" s="191" t="s">
        <v>51</v>
      </c>
      <c r="M26" s="191">
        <v>119.99237562075101</v>
      </c>
      <c r="O26" s="181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s="27" customFormat="1" x14ac:dyDescent="0.2">
      <c r="A27" s="16"/>
      <c r="B27" s="16"/>
      <c r="C27" s="40" t="s">
        <v>29</v>
      </c>
      <c r="D27" s="191">
        <v>124.486752324674</v>
      </c>
      <c r="E27" s="191">
        <v>3.2776942201330002E-3</v>
      </c>
      <c r="F27" s="191">
        <v>8.1942355503325001E-2</v>
      </c>
      <c r="G27" s="191">
        <v>1.05456396454932E-2</v>
      </c>
      <c r="H27" s="191">
        <v>3.14260061435697</v>
      </c>
      <c r="I27" s="191" t="s">
        <v>51</v>
      </c>
      <c r="J27" s="191" t="s">
        <v>51</v>
      </c>
      <c r="K27" s="191" t="s">
        <v>51</v>
      </c>
      <c r="L27" s="191" t="s">
        <v>51</v>
      </c>
      <c r="M27" s="191">
        <v>127.711295294534</v>
      </c>
      <c r="O27" s="181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27" customFormat="1" x14ac:dyDescent="0.2">
      <c r="A28" s="16"/>
      <c r="B28" s="16"/>
      <c r="C28" s="40" t="s">
        <v>30</v>
      </c>
      <c r="D28" s="191">
        <v>6058.8231372045602</v>
      </c>
      <c r="E28" s="191">
        <v>0.26088152125467201</v>
      </c>
      <c r="F28" s="191">
        <v>6.5220380313668</v>
      </c>
      <c r="G28" s="191">
        <v>0.34774919687852501</v>
      </c>
      <c r="H28" s="191">
        <v>103.6292606698</v>
      </c>
      <c r="I28" s="191" t="s">
        <v>51</v>
      </c>
      <c r="J28" s="191" t="s">
        <v>51</v>
      </c>
      <c r="K28" s="191" t="s">
        <v>51</v>
      </c>
      <c r="L28" s="191" t="s">
        <v>51</v>
      </c>
      <c r="M28" s="191">
        <v>6168.9744359057304</v>
      </c>
      <c r="O28" s="181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x14ac:dyDescent="0.2">
      <c r="A29" s="16"/>
      <c r="B29" s="16"/>
      <c r="C29" s="40" t="s">
        <v>31</v>
      </c>
      <c r="D29" s="191">
        <v>6.6650109186505704</v>
      </c>
      <c r="E29" s="191">
        <v>2.9252362722797299E-3</v>
      </c>
      <c r="F29" s="191">
        <v>7.3130906806993204E-2</v>
      </c>
      <c r="G29" s="191">
        <v>1.23522918334786E-4</v>
      </c>
      <c r="H29" s="191">
        <v>3.6809829663766197E-2</v>
      </c>
      <c r="I29" s="191" t="s">
        <v>51</v>
      </c>
      <c r="J29" s="191" t="s">
        <v>51</v>
      </c>
      <c r="K29" s="191" t="s">
        <v>51</v>
      </c>
      <c r="L29" s="191" t="s">
        <v>51</v>
      </c>
      <c r="M29" s="191">
        <v>6.7749516551213302</v>
      </c>
      <c r="O29" s="181"/>
    </row>
    <row r="30" spans="1:25" x14ac:dyDescent="0.2">
      <c r="A30" s="14"/>
      <c r="B30" s="14" t="s">
        <v>32</v>
      </c>
      <c r="C30" s="16"/>
      <c r="D30" s="143">
        <v>880.62477162499999</v>
      </c>
      <c r="E30" s="143">
        <v>5.0715200000000002E-2</v>
      </c>
      <c r="F30" s="143">
        <v>1.2678799999999999</v>
      </c>
      <c r="G30" s="143">
        <v>0.35022452500000001</v>
      </c>
      <c r="H30" s="143">
        <v>104.36690845</v>
      </c>
      <c r="I30" s="143" t="s">
        <v>51</v>
      </c>
      <c r="J30" s="143" t="s">
        <v>51</v>
      </c>
      <c r="K30" s="143" t="s">
        <v>51</v>
      </c>
      <c r="L30" s="143" t="s">
        <v>51</v>
      </c>
      <c r="M30" s="143">
        <v>986.25956007499997</v>
      </c>
      <c r="O30" s="181"/>
    </row>
    <row r="31" spans="1:25" x14ac:dyDescent="0.2">
      <c r="A31" s="14"/>
      <c r="B31" s="14" t="s">
        <v>33</v>
      </c>
      <c r="C31" s="16"/>
      <c r="D31" s="143">
        <v>1622.4696071113301</v>
      </c>
      <c r="E31" s="143">
        <v>0.15372580886506701</v>
      </c>
      <c r="F31" s="143">
        <v>3.8431452216266799</v>
      </c>
      <c r="G31" s="143">
        <v>4.3921659675733297E-2</v>
      </c>
      <c r="H31" s="143">
        <v>13.0886545833685</v>
      </c>
      <c r="I31" s="143" t="s">
        <v>51</v>
      </c>
      <c r="J31" s="143" t="s">
        <v>51</v>
      </c>
      <c r="K31" s="143" t="s">
        <v>51</v>
      </c>
      <c r="L31" s="143" t="s">
        <v>51</v>
      </c>
      <c r="M31" s="143">
        <v>1639.40140691633</v>
      </c>
      <c r="O31" s="181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s="27" customFormat="1" ht="14.25" x14ac:dyDescent="0.2">
      <c r="A32" s="14"/>
      <c r="B32" s="14" t="s">
        <v>34</v>
      </c>
      <c r="C32" s="18"/>
      <c r="D32" s="143">
        <v>4536.3259864163301</v>
      </c>
      <c r="E32" s="143">
        <v>3.79435950841855</v>
      </c>
      <c r="F32" s="143">
        <v>94.858987710463893</v>
      </c>
      <c r="G32" s="143">
        <v>0.186444368615515</v>
      </c>
      <c r="H32" s="143">
        <v>55.560421847423299</v>
      </c>
      <c r="I32" s="143" t="s">
        <v>51</v>
      </c>
      <c r="J32" s="143" t="s">
        <v>51</v>
      </c>
      <c r="K32" s="143" t="s">
        <v>51</v>
      </c>
      <c r="L32" s="143" t="s">
        <v>51</v>
      </c>
      <c r="M32" s="143">
        <v>4686.7453959742097</v>
      </c>
      <c r="O32" s="181"/>
    </row>
    <row r="33" spans="1:25" s="27" customFormat="1" ht="14.25" x14ac:dyDescent="0.2">
      <c r="A33" s="16"/>
      <c r="B33" s="16"/>
      <c r="C33" s="40" t="s">
        <v>35</v>
      </c>
      <c r="D33" s="191">
        <v>612.15791529462695</v>
      </c>
      <c r="E33" s="191">
        <v>4.79457901829351E-2</v>
      </c>
      <c r="F33" s="191">
        <v>1.19864475457338</v>
      </c>
      <c r="G33" s="191">
        <v>3.8227783867718003E-2</v>
      </c>
      <c r="H33" s="191">
        <v>11.39187959258</v>
      </c>
      <c r="I33" s="191" t="s">
        <v>51</v>
      </c>
      <c r="J33" s="191" t="s">
        <v>51</v>
      </c>
      <c r="K33" s="191" t="s">
        <v>51</v>
      </c>
      <c r="L33" s="191" t="s">
        <v>51</v>
      </c>
      <c r="M33" s="191">
        <v>624.74843964178001</v>
      </c>
      <c r="O33" s="181"/>
    </row>
    <row r="34" spans="1:25" s="27" customFormat="1" ht="15.75" x14ac:dyDescent="0.25">
      <c r="A34" s="16"/>
      <c r="B34" s="16"/>
      <c r="C34" s="40" t="s">
        <v>36</v>
      </c>
      <c r="D34" s="191">
        <v>261.08649804196199</v>
      </c>
      <c r="E34" s="191">
        <v>0.44832401095713698</v>
      </c>
      <c r="F34" s="191">
        <v>11.2081002739284</v>
      </c>
      <c r="G34" s="191">
        <v>8.6977756106143295E-3</v>
      </c>
      <c r="H34" s="191">
        <v>2.59193713196307</v>
      </c>
      <c r="I34" s="191" t="s">
        <v>51</v>
      </c>
      <c r="J34" s="191" t="s">
        <v>51</v>
      </c>
      <c r="K34" s="191" t="s">
        <v>51</v>
      </c>
      <c r="L34" s="191" t="s">
        <v>51</v>
      </c>
      <c r="M34" s="191">
        <v>274.88653544785302</v>
      </c>
      <c r="O34" s="181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s="27" customFormat="1" ht="14.25" x14ac:dyDescent="0.2">
      <c r="A35" s="16"/>
      <c r="B35" s="16"/>
      <c r="C35" s="40" t="s">
        <v>37</v>
      </c>
      <c r="D35" s="191">
        <v>1543.7460035792301</v>
      </c>
      <c r="E35" s="191">
        <v>0.23773829283061401</v>
      </c>
      <c r="F35" s="191">
        <v>5.9434573207653498</v>
      </c>
      <c r="G35" s="191">
        <v>8.1659265222602404E-2</v>
      </c>
      <c r="H35" s="191">
        <v>24.334461036335501</v>
      </c>
      <c r="I35" s="191" t="s">
        <v>51</v>
      </c>
      <c r="J35" s="191" t="s">
        <v>51</v>
      </c>
      <c r="K35" s="191" t="s">
        <v>51</v>
      </c>
      <c r="L35" s="191" t="s">
        <v>51</v>
      </c>
      <c r="M35" s="191">
        <v>1574.02392193633</v>
      </c>
      <c r="O35" s="181"/>
    </row>
    <row r="36" spans="1:25" s="27" customFormat="1" ht="15.75" x14ac:dyDescent="0.25">
      <c r="A36" s="16"/>
      <c r="B36" s="16"/>
      <c r="C36" s="40" t="s">
        <v>38</v>
      </c>
      <c r="D36" s="191">
        <v>126.868195005123</v>
      </c>
      <c r="E36" s="191">
        <v>0.287983152277688</v>
      </c>
      <c r="F36" s="191">
        <v>7.1995788069422</v>
      </c>
      <c r="G36" s="191">
        <v>3.55277473916649E-3</v>
      </c>
      <c r="H36" s="191">
        <v>1.0587268722716101</v>
      </c>
      <c r="I36" s="191" t="s">
        <v>51</v>
      </c>
      <c r="J36" s="191" t="s">
        <v>51</v>
      </c>
      <c r="K36" s="191" t="s">
        <v>51</v>
      </c>
      <c r="L36" s="191" t="s">
        <v>51</v>
      </c>
      <c r="M36" s="191">
        <v>135.126500684337</v>
      </c>
      <c r="O36" s="181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s="27" customFormat="1" ht="14.25" x14ac:dyDescent="0.2">
      <c r="A37" s="16"/>
      <c r="B37" s="16"/>
      <c r="C37" s="40" t="s">
        <v>39</v>
      </c>
      <c r="D37" s="191">
        <v>585.012124495384</v>
      </c>
      <c r="E37" s="191">
        <v>1.38818216217018</v>
      </c>
      <c r="F37" s="191">
        <v>34.704554054254501</v>
      </c>
      <c r="G37" s="191">
        <v>1.7206769175413299E-2</v>
      </c>
      <c r="H37" s="191">
        <v>5.12761721427316</v>
      </c>
      <c r="I37" s="191" t="s">
        <v>51</v>
      </c>
      <c r="J37" s="191" t="s">
        <v>51</v>
      </c>
      <c r="K37" s="191" t="s">
        <v>51</v>
      </c>
      <c r="L37" s="191" t="s">
        <v>51</v>
      </c>
      <c r="M37" s="191">
        <v>624.84429576391199</v>
      </c>
      <c r="O37" s="181"/>
    </row>
    <row r="38" spans="1:25" x14ac:dyDescent="0.2">
      <c r="A38" s="16"/>
      <c r="B38" s="16"/>
      <c r="C38" s="40" t="s">
        <v>40</v>
      </c>
      <c r="D38" s="191">
        <v>1407.45525</v>
      </c>
      <c r="E38" s="191">
        <v>1.3841861</v>
      </c>
      <c r="F38" s="191">
        <v>34.6046525</v>
      </c>
      <c r="G38" s="191">
        <v>3.7100000000000001E-2</v>
      </c>
      <c r="H38" s="191">
        <v>11.0558</v>
      </c>
      <c r="I38" s="191" t="s">
        <v>51</v>
      </c>
      <c r="J38" s="191" t="s">
        <v>51</v>
      </c>
      <c r="K38" s="191" t="s">
        <v>51</v>
      </c>
      <c r="L38" s="191" t="s">
        <v>51</v>
      </c>
      <c r="M38" s="191">
        <v>1453.1157025</v>
      </c>
      <c r="O38" s="181"/>
    </row>
    <row r="39" spans="1:25" x14ac:dyDescent="0.2">
      <c r="A39" s="13" t="s">
        <v>41</v>
      </c>
      <c r="B39" s="13" t="s">
        <v>42</v>
      </c>
      <c r="C39" s="19"/>
      <c r="D39" s="150">
        <v>1589.66951719949</v>
      </c>
      <c r="E39" s="150">
        <v>114.075922722735</v>
      </c>
      <c r="F39" s="150">
        <v>2851.8980680683899</v>
      </c>
      <c r="G39" s="150">
        <v>4.9005766316370701E-3</v>
      </c>
      <c r="H39" s="150">
        <v>1.4603718362278499</v>
      </c>
      <c r="I39" s="150" t="s">
        <v>51</v>
      </c>
      <c r="J39" s="150" t="s">
        <v>51</v>
      </c>
      <c r="K39" s="150" t="s">
        <v>51</v>
      </c>
      <c r="L39" s="150" t="s">
        <v>51</v>
      </c>
      <c r="M39" s="150">
        <v>4443.0279571041101</v>
      </c>
      <c r="O39" s="181"/>
    </row>
    <row r="40" spans="1:25" x14ac:dyDescent="0.2">
      <c r="A40" s="14"/>
      <c r="B40" s="15" t="s">
        <v>43</v>
      </c>
      <c r="C40" s="20"/>
      <c r="D40" s="143" t="s">
        <v>51</v>
      </c>
      <c r="E40" s="143">
        <v>35.651710515700003</v>
      </c>
      <c r="F40" s="143">
        <v>891.29276289250004</v>
      </c>
      <c r="G40" s="143" t="s">
        <v>51</v>
      </c>
      <c r="H40" s="143" t="s">
        <v>51</v>
      </c>
      <c r="I40" s="143" t="s">
        <v>51</v>
      </c>
      <c r="J40" s="143" t="s">
        <v>51</v>
      </c>
      <c r="K40" s="143" t="s">
        <v>51</v>
      </c>
      <c r="L40" s="143" t="s">
        <v>51</v>
      </c>
      <c r="M40" s="143">
        <v>891.29276289250004</v>
      </c>
      <c r="O40" s="181"/>
    </row>
    <row r="41" spans="1:25" x14ac:dyDescent="0.2">
      <c r="A41" s="14"/>
      <c r="B41" s="14" t="s">
        <v>44</v>
      </c>
      <c r="C41" s="20"/>
      <c r="D41" s="143">
        <v>1589.66951719949</v>
      </c>
      <c r="E41" s="143">
        <v>78.424212207035495</v>
      </c>
      <c r="F41" s="143">
        <v>1960.60530517589</v>
      </c>
      <c r="G41" s="143">
        <v>4.9005766316370701E-3</v>
      </c>
      <c r="H41" s="143">
        <v>1.4603718362278499</v>
      </c>
      <c r="I41" s="143" t="s">
        <v>51</v>
      </c>
      <c r="J41" s="143" t="s">
        <v>51</v>
      </c>
      <c r="K41" s="143" t="s">
        <v>51</v>
      </c>
      <c r="L41" s="143" t="s">
        <v>51</v>
      </c>
      <c r="M41" s="143">
        <v>3551.7351942116102</v>
      </c>
      <c r="O41" s="181"/>
    </row>
    <row r="42" spans="1:25" x14ac:dyDescent="0.2">
      <c r="A42" s="14"/>
      <c r="B42" s="14"/>
      <c r="C42" s="40" t="s">
        <v>45</v>
      </c>
      <c r="D42" s="191">
        <v>0.227644285697647</v>
      </c>
      <c r="E42" s="191">
        <v>1.74269305419404</v>
      </c>
      <c r="F42" s="191">
        <v>43.567326354851097</v>
      </c>
      <c r="G42" s="191">
        <v>3.7277943719540999E-3</v>
      </c>
      <c r="H42" s="191">
        <v>1.1108827228423199</v>
      </c>
      <c r="I42" s="191" t="s">
        <v>51</v>
      </c>
      <c r="J42" s="191" t="s">
        <v>51</v>
      </c>
      <c r="K42" s="191" t="s">
        <v>51</v>
      </c>
      <c r="L42" s="191" t="s">
        <v>51</v>
      </c>
      <c r="M42" s="191">
        <v>44.905853363391003</v>
      </c>
      <c r="O42" s="181"/>
    </row>
    <row r="43" spans="1:25" x14ac:dyDescent="0.2">
      <c r="A43" s="14"/>
      <c r="B43" s="14"/>
      <c r="C43" s="40" t="s">
        <v>46</v>
      </c>
      <c r="D43" s="191">
        <v>5.9235418341060901</v>
      </c>
      <c r="E43" s="191">
        <v>30.902647320483101</v>
      </c>
      <c r="F43" s="191">
        <v>772.56618301207698</v>
      </c>
      <c r="G43" s="191" t="s">
        <v>51</v>
      </c>
      <c r="H43" s="191" t="s">
        <v>51</v>
      </c>
      <c r="I43" s="191" t="s">
        <v>51</v>
      </c>
      <c r="J43" s="191" t="s">
        <v>51</v>
      </c>
      <c r="K43" s="191" t="s">
        <v>51</v>
      </c>
      <c r="L43" s="191" t="s">
        <v>51</v>
      </c>
      <c r="M43" s="191">
        <v>778.48972484618298</v>
      </c>
      <c r="O43" s="181"/>
    </row>
    <row r="44" spans="1:25" s="27" customFormat="1" ht="14.25" x14ac:dyDescent="0.2">
      <c r="A44" s="14"/>
      <c r="B44" s="14"/>
      <c r="C44" s="40" t="s">
        <v>47</v>
      </c>
      <c r="D44" s="191">
        <v>942.00827855253306</v>
      </c>
      <c r="E44" s="191">
        <v>42.112280837113403</v>
      </c>
      <c r="F44" s="191">
        <v>1052.8070209278301</v>
      </c>
      <c r="G44" s="191" t="s">
        <v>51</v>
      </c>
      <c r="H44" s="191" t="s">
        <v>51</v>
      </c>
      <c r="I44" s="191" t="s">
        <v>51</v>
      </c>
      <c r="J44" s="191" t="s">
        <v>51</v>
      </c>
      <c r="K44" s="191" t="s">
        <v>51</v>
      </c>
      <c r="L44" s="191" t="s">
        <v>51</v>
      </c>
      <c r="M44" s="191">
        <v>1994.81529948037</v>
      </c>
      <c r="O44" s="181"/>
    </row>
    <row r="45" spans="1:25" s="27" customFormat="1" ht="14.25" x14ac:dyDescent="0.2">
      <c r="A45" s="14"/>
      <c r="B45" s="14"/>
      <c r="C45" s="40" t="s">
        <v>48</v>
      </c>
      <c r="D45" s="191">
        <v>641.51005252715595</v>
      </c>
      <c r="E45" s="191">
        <v>3.66659099524498</v>
      </c>
      <c r="F45" s="191">
        <v>91.6647748811246</v>
      </c>
      <c r="G45" s="191">
        <v>1.17278225968298E-3</v>
      </c>
      <c r="H45" s="191">
        <v>0.34948911338552702</v>
      </c>
      <c r="I45" s="191" t="s">
        <v>51</v>
      </c>
      <c r="J45" s="191" t="s">
        <v>51</v>
      </c>
      <c r="K45" s="191" t="s">
        <v>51</v>
      </c>
      <c r="L45" s="191" t="s">
        <v>51</v>
      </c>
      <c r="M45" s="191">
        <v>733.52431652166604</v>
      </c>
      <c r="O45" s="181"/>
    </row>
    <row r="46" spans="1:25" s="27" customFormat="1" x14ac:dyDescent="0.25">
      <c r="A46" s="21" t="s">
        <v>49</v>
      </c>
      <c r="B46" s="21" t="s">
        <v>50</v>
      </c>
      <c r="C46" s="21"/>
      <c r="D46" s="150" t="s">
        <v>51</v>
      </c>
      <c r="E46" s="150" t="s">
        <v>51</v>
      </c>
      <c r="F46" s="150" t="s">
        <v>51</v>
      </c>
      <c r="G46" s="150" t="s">
        <v>51</v>
      </c>
      <c r="H46" s="150" t="s">
        <v>51</v>
      </c>
      <c r="I46" s="150" t="s">
        <v>51</v>
      </c>
      <c r="J46" s="150" t="s">
        <v>51</v>
      </c>
      <c r="K46" s="150" t="s">
        <v>51</v>
      </c>
      <c r="L46" s="150" t="s">
        <v>51</v>
      </c>
      <c r="M46" s="150" t="s">
        <v>51</v>
      </c>
      <c r="O46" s="181"/>
    </row>
    <row r="47" spans="1:25" s="28" customFormat="1" ht="15.75" x14ac:dyDescent="0.25">
      <c r="A47" s="22" t="s">
        <v>52</v>
      </c>
      <c r="B47" s="10"/>
      <c r="C47" s="23"/>
      <c r="D47" s="148">
        <v>2281.2265492859201</v>
      </c>
      <c r="E47" s="148" t="s">
        <v>51</v>
      </c>
      <c r="F47" s="148" t="s">
        <v>51</v>
      </c>
      <c r="G47" s="148">
        <v>0.23302645828572099</v>
      </c>
      <c r="H47" s="148">
        <v>69.441884569144705</v>
      </c>
      <c r="I47" s="148">
        <v>1623.92155073291</v>
      </c>
      <c r="J47" s="148">
        <v>64.776090650096904</v>
      </c>
      <c r="K47" s="148">
        <v>20.244623867403298</v>
      </c>
      <c r="L47" s="148" t="s">
        <v>51</v>
      </c>
      <c r="M47" s="148">
        <v>4059.6106991054698</v>
      </c>
      <c r="O47" s="181"/>
    </row>
    <row r="48" spans="1:25" s="27" customFormat="1" ht="14.25" x14ac:dyDescent="0.2">
      <c r="A48" s="13" t="s">
        <v>9</v>
      </c>
      <c r="B48" s="13" t="s">
        <v>53</v>
      </c>
      <c r="C48" s="13"/>
      <c r="D48" s="150">
        <v>1088.67578064542</v>
      </c>
      <c r="E48" s="150" t="s">
        <v>51</v>
      </c>
      <c r="F48" s="150" t="s">
        <v>51</v>
      </c>
      <c r="G48" s="150" t="s">
        <v>51</v>
      </c>
      <c r="H48" s="150" t="s">
        <v>51</v>
      </c>
      <c r="I48" s="150" t="s">
        <v>51</v>
      </c>
      <c r="J48" s="150" t="s">
        <v>51</v>
      </c>
      <c r="K48" s="150" t="s">
        <v>51</v>
      </c>
      <c r="L48" s="150" t="s">
        <v>51</v>
      </c>
      <c r="M48" s="150">
        <v>1088.67578064542</v>
      </c>
      <c r="O48" s="181"/>
    </row>
    <row r="49" spans="1:15" s="28" customFormat="1" ht="15.75" x14ac:dyDescent="0.25">
      <c r="A49" s="16"/>
      <c r="B49" s="92"/>
      <c r="C49" s="18" t="s">
        <v>54</v>
      </c>
      <c r="D49" s="143">
        <v>1000.78014926013</v>
      </c>
      <c r="E49" s="143" t="s">
        <v>51</v>
      </c>
      <c r="F49" s="143" t="s">
        <v>51</v>
      </c>
      <c r="G49" s="143" t="s">
        <v>51</v>
      </c>
      <c r="H49" s="143" t="s">
        <v>51</v>
      </c>
      <c r="I49" s="143" t="s">
        <v>51</v>
      </c>
      <c r="J49" s="143" t="s">
        <v>51</v>
      </c>
      <c r="K49" s="143" t="s">
        <v>51</v>
      </c>
      <c r="L49" s="143" t="s">
        <v>51</v>
      </c>
      <c r="M49" s="143">
        <v>1000.78014926013</v>
      </c>
      <c r="O49" s="181"/>
    </row>
    <row r="50" spans="1:15" s="27" customFormat="1" ht="14.25" x14ac:dyDescent="0.2">
      <c r="A50" s="16"/>
      <c r="B50" s="92"/>
      <c r="C50" s="18" t="s">
        <v>55</v>
      </c>
      <c r="D50" s="143">
        <v>66.182016358673593</v>
      </c>
      <c r="E50" s="143" t="s">
        <v>51</v>
      </c>
      <c r="F50" s="143" t="s">
        <v>51</v>
      </c>
      <c r="G50" s="143" t="s">
        <v>51</v>
      </c>
      <c r="H50" s="143" t="s">
        <v>51</v>
      </c>
      <c r="I50" s="143" t="s">
        <v>51</v>
      </c>
      <c r="J50" s="143" t="s">
        <v>51</v>
      </c>
      <c r="K50" s="143" t="s">
        <v>51</v>
      </c>
      <c r="L50" s="143" t="s">
        <v>51</v>
      </c>
      <c r="M50" s="143">
        <v>66.182016358673593</v>
      </c>
      <c r="O50" s="181"/>
    </row>
    <row r="51" spans="1:15" s="27" customFormat="1" ht="14.25" x14ac:dyDescent="0.2">
      <c r="A51" s="16"/>
      <c r="B51" s="92"/>
      <c r="C51" s="18" t="s">
        <v>56</v>
      </c>
      <c r="D51" s="143">
        <v>21.713615026623199</v>
      </c>
      <c r="E51" s="143" t="s">
        <v>51</v>
      </c>
      <c r="F51" s="143" t="s">
        <v>51</v>
      </c>
      <c r="G51" s="143" t="s">
        <v>51</v>
      </c>
      <c r="H51" s="143" t="s">
        <v>51</v>
      </c>
      <c r="I51" s="143" t="s">
        <v>51</v>
      </c>
      <c r="J51" s="143" t="s">
        <v>51</v>
      </c>
      <c r="K51" s="143" t="s">
        <v>51</v>
      </c>
      <c r="L51" s="143" t="s">
        <v>51</v>
      </c>
      <c r="M51" s="143">
        <v>21.713615026623199</v>
      </c>
      <c r="O51" s="181"/>
    </row>
    <row r="52" spans="1:15" s="27" customFormat="1" ht="14.25" x14ac:dyDescent="0.2">
      <c r="A52" s="13" t="s">
        <v>20</v>
      </c>
      <c r="B52" s="13" t="s">
        <v>57</v>
      </c>
      <c r="C52" s="13"/>
      <c r="D52" s="150" t="s">
        <v>51</v>
      </c>
      <c r="E52" s="150" t="s">
        <v>51</v>
      </c>
      <c r="F52" s="150" t="s">
        <v>51</v>
      </c>
      <c r="G52" s="150" t="s">
        <v>51</v>
      </c>
      <c r="H52" s="150" t="s">
        <v>51</v>
      </c>
      <c r="I52" s="150" t="s">
        <v>51</v>
      </c>
      <c r="J52" s="150" t="s">
        <v>51</v>
      </c>
      <c r="K52" s="150" t="s">
        <v>51</v>
      </c>
      <c r="L52" s="150" t="s">
        <v>51</v>
      </c>
      <c r="M52" s="150" t="s">
        <v>51</v>
      </c>
      <c r="O52" s="181"/>
    </row>
    <row r="53" spans="1:15" x14ac:dyDescent="0.2">
      <c r="A53" s="16"/>
      <c r="B53" s="92"/>
      <c r="C53" s="18" t="s">
        <v>58</v>
      </c>
      <c r="D53" s="143" t="s">
        <v>51</v>
      </c>
      <c r="E53" s="143" t="s">
        <v>51</v>
      </c>
      <c r="F53" s="143" t="s">
        <v>51</v>
      </c>
      <c r="G53" s="143" t="s">
        <v>51</v>
      </c>
      <c r="H53" s="143" t="s">
        <v>51</v>
      </c>
      <c r="I53" s="143" t="s">
        <v>51</v>
      </c>
      <c r="J53" s="143" t="s">
        <v>51</v>
      </c>
      <c r="K53" s="143" t="s">
        <v>51</v>
      </c>
      <c r="L53" s="143" t="s">
        <v>51</v>
      </c>
      <c r="M53" s="143" t="s">
        <v>51</v>
      </c>
      <c r="O53" s="181"/>
    </row>
    <row r="54" spans="1:15" x14ac:dyDescent="0.2">
      <c r="A54" s="13" t="s">
        <v>41</v>
      </c>
      <c r="B54" s="13" t="s">
        <v>59</v>
      </c>
      <c r="C54" s="13"/>
      <c r="D54" s="150">
        <v>729.78300000000002</v>
      </c>
      <c r="E54" s="150" t="s">
        <v>51</v>
      </c>
      <c r="F54" s="150" t="s">
        <v>51</v>
      </c>
      <c r="G54" s="150" t="s">
        <v>51</v>
      </c>
      <c r="H54" s="150" t="s">
        <v>51</v>
      </c>
      <c r="I54" s="150" t="s">
        <v>51</v>
      </c>
      <c r="J54" s="150">
        <v>63.415930000000003</v>
      </c>
      <c r="K54" s="150">
        <v>0.93530386740331495</v>
      </c>
      <c r="L54" s="150" t="s">
        <v>51</v>
      </c>
      <c r="M54" s="150">
        <v>794.13423386740305</v>
      </c>
      <c r="O54" s="181"/>
    </row>
    <row r="55" spans="1:15" x14ac:dyDescent="0.2">
      <c r="A55" s="16"/>
      <c r="B55" s="16"/>
      <c r="C55" s="16" t="s">
        <v>60</v>
      </c>
      <c r="D55" s="143" t="s">
        <v>51</v>
      </c>
      <c r="E55" s="143" t="s">
        <v>51</v>
      </c>
      <c r="F55" s="143" t="s">
        <v>51</v>
      </c>
      <c r="G55" s="143" t="s">
        <v>51</v>
      </c>
      <c r="H55" s="143" t="s">
        <v>51</v>
      </c>
      <c r="I55" s="143" t="s">
        <v>51</v>
      </c>
      <c r="J55" s="152" t="s">
        <v>51</v>
      </c>
      <c r="K55" s="152" t="s">
        <v>51</v>
      </c>
      <c r="L55" s="143" t="s">
        <v>51</v>
      </c>
      <c r="M55" s="143" t="s">
        <v>51</v>
      </c>
      <c r="O55" s="181"/>
    </row>
    <row r="56" spans="1:15" x14ac:dyDescent="0.2">
      <c r="A56" s="16"/>
      <c r="B56" s="16"/>
      <c r="C56" s="16" t="s">
        <v>61</v>
      </c>
      <c r="D56" s="143">
        <v>729.78300000000002</v>
      </c>
      <c r="E56" s="143" t="s">
        <v>51</v>
      </c>
      <c r="F56" s="143" t="s">
        <v>51</v>
      </c>
      <c r="G56" s="143" t="s">
        <v>51</v>
      </c>
      <c r="H56" s="143" t="s">
        <v>51</v>
      </c>
      <c r="I56" s="143" t="s">
        <v>51</v>
      </c>
      <c r="J56" s="152">
        <v>63.415930000000003</v>
      </c>
      <c r="K56" s="152" t="s">
        <v>51</v>
      </c>
      <c r="L56" s="143" t="s">
        <v>51</v>
      </c>
      <c r="M56" s="143">
        <v>793.19893000000002</v>
      </c>
      <c r="O56" s="181"/>
    </row>
    <row r="57" spans="1:15" ht="15.75" x14ac:dyDescent="0.25">
      <c r="A57" s="16"/>
      <c r="B57" s="16"/>
      <c r="C57" s="16" t="s">
        <v>62</v>
      </c>
      <c r="D57" s="143" t="s">
        <v>51</v>
      </c>
      <c r="E57" s="143" t="s">
        <v>51</v>
      </c>
      <c r="F57" s="143" t="s">
        <v>51</v>
      </c>
      <c r="G57" s="143" t="s">
        <v>51</v>
      </c>
      <c r="H57" s="143" t="s">
        <v>51</v>
      </c>
      <c r="I57" s="143" t="s">
        <v>51</v>
      </c>
      <c r="J57" s="152" t="s">
        <v>51</v>
      </c>
      <c r="K57" s="152">
        <v>0.93530386740331495</v>
      </c>
      <c r="L57" s="143" t="s">
        <v>51</v>
      </c>
      <c r="M57" s="143">
        <v>0.93530386740331495</v>
      </c>
      <c r="O57" s="181"/>
    </row>
    <row r="58" spans="1:15" ht="15.75" x14ac:dyDescent="0.25">
      <c r="A58" s="21" t="s">
        <v>49</v>
      </c>
      <c r="B58" s="21" t="s">
        <v>63</v>
      </c>
      <c r="C58" s="13"/>
      <c r="D58" s="143" t="s">
        <v>51</v>
      </c>
      <c r="E58" s="143" t="s">
        <v>51</v>
      </c>
      <c r="F58" s="143" t="s">
        <v>51</v>
      </c>
      <c r="G58" s="143" t="s">
        <v>51</v>
      </c>
      <c r="H58" s="143" t="s">
        <v>51</v>
      </c>
      <c r="I58" s="143">
        <v>1623.92155073291</v>
      </c>
      <c r="J58" s="143">
        <v>0.14733235127977501</v>
      </c>
      <c r="K58" s="143" t="s">
        <v>51</v>
      </c>
      <c r="L58" s="143" t="s">
        <v>51</v>
      </c>
      <c r="M58" s="143">
        <v>1624.06888308419</v>
      </c>
      <c r="O58" s="181"/>
    </row>
    <row r="59" spans="1:15" x14ac:dyDescent="0.2">
      <c r="A59" s="21" t="s">
        <v>64</v>
      </c>
      <c r="B59" s="21" t="s">
        <v>65</v>
      </c>
      <c r="C59" s="13"/>
      <c r="D59" s="143">
        <v>458.989406017899</v>
      </c>
      <c r="E59" s="143" t="s">
        <v>51</v>
      </c>
      <c r="F59" s="143" t="s">
        <v>51</v>
      </c>
      <c r="G59" s="143" t="s">
        <v>51</v>
      </c>
      <c r="H59" s="143" t="s">
        <v>51</v>
      </c>
      <c r="I59" s="143" t="s">
        <v>51</v>
      </c>
      <c r="J59" s="143" t="s">
        <v>51</v>
      </c>
      <c r="K59" s="143" t="s">
        <v>51</v>
      </c>
      <c r="L59" s="143" t="s">
        <v>51</v>
      </c>
      <c r="M59" s="143">
        <v>458.989406017899</v>
      </c>
      <c r="O59" s="181"/>
    </row>
    <row r="60" spans="1:15" s="27" customFormat="1" ht="14.25" x14ac:dyDescent="0.2">
      <c r="A60" s="21" t="s">
        <v>66</v>
      </c>
      <c r="B60" s="21" t="s">
        <v>67</v>
      </c>
      <c r="C60" s="13"/>
      <c r="D60" s="143">
        <v>3.7783626225939302</v>
      </c>
      <c r="E60" s="143" t="s">
        <v>51</v>
      </c>
      <c r="F60" s="143" t="s">
        <v>51</v>
      </c>
      <c r="G60" s="143">
        <v>0.23302645828572099</v>
      </c>
      <c r="H60" s="143">
        <v>69.441884569144705</v>
      </c>
      <c r="I60" s="143" t="s">
        <v>51</v>
      </c>
      <c r="J60" s="143">
        <v>1.21282829881712</v>
      </c>
      <c r="K60" s="143">
        <v>19.30932</v>
      </c>
      <c r="L60" s="143" t="s">
        <v>51</v>
      </c>
      <c r="M60" s="143">
        <v>93.742395490555793</v>
      </c>
      <c r="O60" s="181"/>
    </row>
    <row r="61" spans="1:15" s="27" customFormat="1" ht="14.25" x14ac:dyDescent="0.2">
      <c r="A61" s="10" t="s">
        <v>68</v>
      </c>
      <c r="B61" s="23"/>
      <c r="C61" s="23"/>
      <c r="D61" s="148">
        <v>28.497094566557301</v>
      </c>
      <c r="E61" s="148">
        <v>64.023421102598206</v>
      </c>
      <c r="F61" s="148">
        <v>1600.5855275649501</v>
      </c>
      <c r="G61" s="148">
        <v>2.5539290417799099</v>
      </c>
      <c r="H61" s="148">
        <v>761.07085445041196</v>
      </c>
      <c r="I61" s="148" t="s">
        <v>51</v>
      </c>
      <c r="J61" s="148" t="s">
        <v>51</v>
      </c>
      <c r="K61" s="148" t="s">
        <v>51</v>
      </c>
      <c r="L61" s="148" t="s">
        <v>51</v>
      </c>
      <c r="M61" s="148">
        <v>2390.1534765819201</v>
      </c>
      <c r="O61" s="181"/>
    </row>
    <row r="62" spans="1:15" s="8" customFormat="1" ht="14.25" x14ac:dyDescent="0.2">
      <c r="A62" s="13" t="s">
        <v>9</v>
      </c>
      <c r="B62" s="13" t="s">
        <v>69</v>
      </c>
      <c r="C62" s="13"/>
      <c r="D62" s="143" t="s">
        <v>51</v>
      </c>
      <c r="E62" s="143">
        <v>57.042362222907002</v>
      </c>
      <c r="F62" s="143">
        <v>1426.0590555726801</v>
      </c>
      <c r="G62" s="143" t="s">
        <v>51</v>
      </c>
      <c r="H62" s="143" t="s">
        <v>51</v>
      </c>
      <c r="I62" s="143" t="s">
        <v>51</v>
      </c>
      <c r="J62" s="143" t="s">
        <v>51</v>
      </c>
      <c r="K62" s="143" t="s">
        <v>51</v>
      </c>
      <c r="L62" s="143" t="s">
        <v>51</v>
      </c>
      <c r="M62" s="143">
        <v>1426.0590555726801</v>
      </c>
      <c r="O62" s="181"/>
    </row>
    <row r="63" spans="1:15" x14ac:dyDescent="0.2">
      <c r="A63" s="13" t="s">
        <v>20</v>
      </c>
      <c r="B63" s="13" t="s">
        <v>70</v>
      </c>
      <c r="C63" s="13"/>
      <c r="D63" s="143" t="s">
        <v>51</v>
      </c>
      <c r="E63" s="143">
        <v>6.9810588796911199</v>
      </c>
      <c r="F63" s="143">
        <v>174.526471992278</v>
      </c>
      <c r="G63" s="143">
        <v>0.78434277947387498</v>
      </c>
      <c r="H63" s="143">
        <v>233.73414828321501</v>
      </c>
      <c r="I63" s="143" t="s">
        <v>51</v>
      </c>
      <c r="J63" s="143" t="s">
        <v>51</v>
      </c>
      <c r="K63" s="143" t="s">
        <v>51</v>
      </c>
      <c r="L63" s="143" t="s">
        <v>51</v>
      </c>
      <c r="M63" s="143">
        <v>408.26062027549301</v>
      </c>
      <c r="O63" s="181"/>
    </row>
    <row r="64" spans="1:15" x14ac:dyDescent="0.2">
      <c r="A64" s="13" t="s">
        <v>41</v>
      </c>
      <c r="B64" s="13" t="s">
        <v>71</v>
      </c>
      <c r="C64" s="13"/>
      <c r="D64" s="143" t="s">
        <v>51</v>
      </c>
      <c r="E64" s="143" t="s">
        <v>51</v>
      </c>
      <c r="F64" s="143" t="s">
        <v>51</v>
      </c>
      <c r="G64" s="143">
        <v>1.7695862623060299</v>
      </c>
      <c r="H64" s="143">
        <v>527.33670616719701</v>
      </c>
      <c r="I64" s="150" t="s">
        <v>51</v>
      </c>
      <c r="J64" s="150" t="s">
        <v>51</v>
      </c>
      <c r="K64" s="150" t="s">
        <v>51</v>
      </c>
      <c r="L64" s="150" t="s">
        <v>51</v>
      </c>
      <c r="M64" s="150">
        <v>527.33670616719701</v>
      </c>
      <c r="O64" s="181"/>
    </row>
    <row r="65" spans="1:15" x14ac:dyDescent="0.2">
      <c r="A65" s="19"/>
      <c r="B65" s="19"/>
      <c r="C65" s="16" t="s">
        <v>72</v>
      </c>
      <c r="D65" s="191" t="s">
        <v>51</v>
      </c>
      <c r="E65" s="191" t="s">
        <v>51</v>
      </c>
      <c r="F65" s="191" t="s">
        <v>51</v>
      </c>
      <c r="G65" s="191">
        <v>1.41399477121922</v>
      </c>
      <c r="H65" s="191">
        <v>421.37044182332801</v>
      </c>
      <c r="I65" s="191" t="s">
        <v>51</v>
      </c>
      <c r="J65" s="191" t="s">
        <v>51</v>
      </c>
      <c r="K65" s="191" t="s">
        <v>51</v>
      </c>
      <c r="L65" s="191" t="s">
        <v>51</v>
      </c>
      <c r="M65" s="191">
        <v>421.37044182332801</v>
      </c>
      <c r="O65" s="181"/>
    </row>
    <row r="66" spans="1:15" x14ac:dyDescent="0.2">
      <c r="A66" s="16"/>
      <c r="B66" s="16"/>
      <c r="C66" s="16" t="s">
        <v>73</v>
      </c>
      <c r="D66" s="191" t="s">
        <v>51</v>
      </c>
      <c r="E66" s="191" t="s">
        <v>51</v>
      </c>
      <c r="F66" s="191" t="s">
        <v>51</v>
      </c>
      <c r="G66" s="191">
        <v>0.35559149108680899</v>
      </c>
      <c r="H66" s="191">
        <v>105.966264343869</v>
      </c>
      <c r="I66" s="191" t="s">
        <v>51</v>
      </c>
      <c r="J66" s="191" t="s">
        <v>51</v>
      </c>
      <c r="K66" s="191" t="s">
        <v>51</v>
      </c>
      <c r="L66" s="191" t="s">
        <v>51</v>
      </c>
      <c r="M66" s="191">
        <v>105.966264343869</v>
      </c>
      <c r="O66" s="181"/>
    </row>
    <row r="67" spans="1:15" x14ac:dyDescent="0.2">
      <c r="A67" s="13" t="s">
        <v>49</v>
      </c>
      <c r="B67" s="13" t="s">
        <v>74</v>
      </c>
      <c r="C67" s="23"/>
      <c r="D67" s="143" t="s">
        <v>51</v>
      </c>
      <c r="E67" s="143" t="s">
        <v>51</v>
      </c>
      <c r="F67" s="143" t="s">
        <v>51</v>
      </c>
      <c r="G67" s="143" t="s">
        <v>51</v>
      </c>
      <c r="H67" s="143" t="s">
        <v>51</v>
      </c>
      <c r="I67" s="143" t="s">
        <v>51</v>
      </c>
      <c r="J67" s="143" t="s">
        <v>51</v>
      </c>
      <c r="K67" s="143" t="s">
        <v>51</v>
      </c>
      <c r="L67" s="143" t="s">
        <v>51</v>
      </c>
      <c r="M67" s="143" t="s">
        <v>51</v>
      </c>
      <c r="O67" s="181"/>
    </row>
    <row r="68" spans="1:15" x14ac:dyDescent="0.2">
      <c r="A68" s="13" t="s">
        <v>64</v>
      </c>
      <c r="B68" s="21" t="s">
        <v>75</v>
      </c>
      <c r="C68" s="23"/>
      <c r="D68" s="143">
        <v>28.497094566557301</v>
      </c>
      <c r="E68" s="143" t="s">
        <v>51</v>
      </c>
      <c r="F68" s="143" t="s">
        <v>51</v>
      </c>
      <c r="G68" s="143" t="s">
        <v>51</v>
      </c>
      <c r="H68" s="143" t="s">
        <v>51</v>
      </c>
      <c r="I68" s="143" t="s">
        <v>51</v>
      </c>
      <c r="J68" s="143" t="s">
        <v>51</v>
      </c>
      <c r="K68" s="143" t="s">
        <v>51</v>
      </c>
      <c r="L68" s="143" t="s">
        <v>51</v>
      </c>
      <c r="M68" s="143">
        <v>28.497094566557301</v>
      </c>
      <c r="O68" s="181"/>
    </row>
    <row r="69" spans="1:15" s="4" customFormat="1" ht="14.25" x14ac:dyDescent="0.2">
      <c r="A69" s="10" t="s">
        <v>76</v>
      </c>
      <c r="B69" s="23"/>
      <c r="C69" s="23"/>
      <c r="D69" s="148" t="s">
        <v>51</v>
      </c>
      <c r="E69" s="147">
        <v>140.54976488958599</v>
      </c>
      <c r="F69" s="147">
        <v>3513.7441222396401</v>
      </c>
      <c r="G69" s="147">
        <v>0.36011921881842901</v>
      </c>
      <c r="H69" s="147">
        <v>107.315527207892</v>
      </c>
      <c r="I69" s="148" t="s">
        <v>51</v>
      </c>
      <c r="J69" s="148" t="s">
        <v>51</v>
      </c>
      <c r="K69" s="148" t="s">
        <v>51</v>
      </c>
      <c r="L69" s="148" t="s">
        <v>51</v>
      </c>
      <c r="M69" s="147">
        <v>3621.0596494475299</v>
      </c>
      <c r="O69" s="181"/>
    </row>
    <row r="70" spans="1:15" x14ac:dyDescent="0.2">
      <c r="A70" s="13" t="s">
        <v>9</v>
      </c>
      <c r="B70" s="13" t="s">
        <v>77</v>
      </c>
      <c r="C70" s="13"/>
      <c r="D70" s="143" t="s">
        <v>51</v>
      </c>
      <c r="E70" s="151">
        <v>134.58424733253</v>
      </c>
      <c r="F70" s="151">
        <v>3364.6061833132499</v>
      </c>
      <c r="G70" s="151">
        <v>0</v>
      </c>
      <c r="H70" s="151">
        <v>0</v>
      </c>
      <c r="I70" s="143" t="s">
        <v>51</v>
      </c>
      <c r="J70" s="143" t="s">
        <v>51</v>
      </c>
      <c r="K70" s="143" t="s">
        <v>51</v>
      </c>
      <c r="L70" s="143" t="s">
        <v>51</v>
      </c>
      <c r="M70" s="151">
        <v>3364.6061833132499</v>
      </c>
      <c r="O70" s="181"/>
    </row>
    <row r="71" spans="1:15" s="8" customFormat="1" x14ac:dyDescent="0.2">
      <c r="A71" s="13" t="s">
        <v>78</v>
      </c>
      <c r="B71" s="13" t="s">
        <v>79</v>
      </c>
      <c r="C71" s="12"/>
      <c r="D71" s="143" t="s">
        <v>51</v>
      </c>
      <c r="E71" s="151">
        <v>2.3691759999999999</v>
      </c>
      <c r="F71" s="151">
        <v>59.229399999999998</v>
      </c>
      <c r="G71" s="151">
        <v>0.14215056000000001</v>
      </c>
      <c r="H71" s="151">
        <v>42.360866880000003</v>
      </c>
      <c r="I71" s="143" t="s">
        <v>51</v>
      </c>
      <c r="J71" s="143" t="s">
        <v>51</v>
      </c>
      <c r="K71" s="143" t="s">
        <v>51</v>
      </c>
      <c r="L71" s="143" t="s">
        <v>51</v>
      </c>
      <c r="M71" s="151">
        <v>101.59026688</v>
      </c>
      <c r="O71" s="181"/>
    </row>
    <row r="72" spans="1:15" s="8" customFormat="1" ht="14.25" x14ac:dyDescent="0.2">
      <c r="A72" s="13" t="s">
        <v>41</v>
      </c>
      <c r="B72" s="13" t="s">
        <v>80</v>
      </c>
      <c r="C72" s="13"/>
      <c r="D72" s="143" t="s">
        <v>51</v>
      </c>
      <c r="E72" s="151">
        <v>3.5407411570556899</v>
      </c>
      <c r="F72" s="151">
        <v>88.518528926392307</v>
      </c>
      <c r="G72" s="151">
        <v>0.21229397881842901</v>
      </c>
      <c r="H72" s="151">
        <v>63.263605687891797</v>
      </c>
      <c r="I72" s="143" t="s">
        <v>51</v>
      </c>
      <c r="J72" s="143" t="s">
        <v>51</v>
      </c>
      <c r="K72" s="143" t="s">
        <v>51</v>
      </c>
      <c r="L72" s="143" t="s">
        <v>51</v>
      </c>
      <c r="M72" s="151">
        <v>151.78213461428399</v>
      </c>
      <c r="O72" s="181"/>
    </row>
    <row r="73" spans="1:15" s="8" customFormat="1" ht="14.25" x14ac:dyDescent="0.2">
      <c r="A73" s="13" t="s">
        <v>49</v>
      </c>
      <c r="B73" s="13" t="s">
        <v>81</v>
      </c>
      <c r="C73" s="13"/>
      <c r="D73" s="143" t="s">
        <v>51</v>
      </c>
      <c r="E73" s="151">
        <v>5.5600400000000001E-2</v>
      </c>
      <c r="F73" s="151">
        <v>1.39001</v>
      </c>
      <c r="G73" s="151">
        <v>5.6746799999999997E-3</v>
      </c>
      <c r="H73" s="151">
        <v>1.6910546399999999</v>
      </c>
      <c r="I73" s="143" t="s">
        <v>51</v>
      </c>
      <c r="J73" s="143" t="s">
        <v>51</v>
      </c>
      <c r="K73" s="143" t="s">
        <v>51</v>
      </c>
      <c r="L73" s="143" t="s">
        <v>51</v>
      </c>
      <c r="M73" s="151">
        <v>3.0810646400000001</v>
      </c>
      <c r="O73" s="181"/>
    </row>
    <row r="74" spans="1:15" s="8" customFormat="1" x14ac:dyDescent="0.2">
      <c r="A74" s="182" t="s">
        <v>82</v>
      </c>
      <c r="B74" s="123"/>
      <c r="C74" s="123"/>
      <c r="D74" s="153">
        <f t="shared" ref="D74:L74" si="0">SUM(D75:D78)</f>
        <v>2328.0864089999995</v>
      </c>
      <c r="E74" s="153">
        <f t="shared" si="0"/>
        <v>1.5246292399999999</v>
      </c>
      <c r="F74" s="153">
        <f t="shared" si="0"/>
        <v>38.115730999999997</v>
      </c>
      <c r="G74" s="154">
        <f t="shared" si="0"/>
        <v>6.4640587248322154E-2</v>
      </c>
      <c r="H74" s="153">
        <f t="shared" si="0"/>
        <v>19.262895</v>
      </c>
      <c r="I74" s="153">
        <f t="shared" si="0"/>
        <v>0</v>
      </c>
      <c r="J74" s="153">
        <f t="shared" si="0"/>
        <v>0</v>
      </c>
      <c r="K74" s="153">
        <f t="shared" si="0"/>
        <v>0</v>
      </c>
      <c r="L74" s="153">
        <f t="shared" si="0"/>
        <v>0</v>
      </c>
      <c r="M74" s="153">
        <f>SUM(M75:M78)</f>
        <v>2385.4650359999996</v>
      </c>
      <c r="O74" s="181"/>
    </row>
    <row r="75" spans="1:15" s="8" customFormat="1" ht="14.25" x14ac:dyDescent="0.2">
      <c r="A75" s="30" t="s">
        <v>9</v>
      </c>
      <c r="B75" s="24" t="s">
        <v>83</v>
      </c>
      <c r="C75" s="124"/>
      <c r="D75" s="155">
        <v>2328.1164429999994</v>
      </c>
      <c r="E75" s="156">
        <f>F75/25</f>
        <v>1.5246292399999999</v>
      </c>
      <c r="F75" s="157">
        <v>38.115730999999997</v>
      </c>
      <c r="G75" s="158">
        <f>H75/298</f>
        <v>6.4148587248322148E-2</v>
      </c>
      <c r="H75" s="155">
        <v>19.116278999999999</v>
      </c>
      <c r="I75" s="143" t="s">
        <v>51</v>
      </c>
      <c r="J75" s="143" t="s">
        <v>51</v>
      </c>
      <c r="K75" s="143" t="s">
        <v>51</v>
      </c>
      <c r="L75" s="143" t="s">
        <v>51</v>
      </c>
      <c r="M75" s="159">
        <v>2385.3484529999996</v>
      </c>
      <c r="O75" s="181"/>
    </row>
    <row r="76" spans="1:15" s="8" customFormat="1" ht="14.25" x14ac:dyDescent="0.2">
      <c r="A76" s="30" t="s">
        <v>78</v>
      </c>
      <c r="B76" s="24" t="s">
        <v>84</v>
      </c>
      <c r="C76" s="124"/>
      <c r="D76" s="159">
        <v>-1.6782740000000012</v>
      </c>
      <c r="E76" s="143" t="s">
        <v>51</v>
      </c>
      <c r="F76" s="143" t="s">
        <v>51</v>
      </c>
      <c r="G76" s="143" t="s">
        <v>51</v>
      </c>
      <c r="H76" s="143" t="s">
        <v>51</v>
      </c>
      <c r="I76" s="143" t="s">
        <v>51</v>
      </c>
      <c r="J76" s="143" t="s">
        <v>51</v>
      </c>
      <c r="K76" s="143" t="s">
        <v>51</v>
      </c>
      <c r="L76" s="143" t="s">
        <v>51</v>
      </c>
      <c r="M76" s="159">
        <v>-1.6782740000000012</v>
      </c>
      <c r="O76" s="181"/>
    </row>
    <row r="77" spans="1:15" s="8" customFormat="1" ht="14.25" x14ac:dyDescent="0.2">
      <c r="A77" s="30" t="s">
        <v>41</v>
      </c>
      <c r="B77" s="24" t="s">
        <v>85</v>
      </c>
      <c r="C77" s="124"/>
      <c r="D77" s="160">
        <v>1.6482399999999999</v>
      </c>
      <c r="E77" s="143" t="s">
        <v>51</v>
      </c>
      <c r="F77" s="143" t="s">
        <v>51</v>
      </c>
      <c r="G77" s="130">
        <f t="shared" ref="G77" si="1">H77/298</f>
        <v>4.9200000000000003E-4</v>
      </c>
      <c r="H77" s="172">
        <v>0.146616</v>
      </c>
      <c r="I77" s="143" t="s">
        <v>51</v>
      </c>
      <c r="J77" s="143" t="s">
        <v>51</v>
      </c>
      <c r="K77" s="143" t="s">
        <v>51</v>
      </c>
      <c r="L77" s="143" t="s">
        <v>51</v>
      </c>
      <c r="M77" s="160">
        <v>1.7948569999999999</v>
      </c>
      <c r="O77" s="181"/>
    </row>
    <row r="78" spans="1:15" s="8" customFormat="1" ht="14.25" x14ac:dyDescent="0.2">
      <c r="A78" s="30" t="s">
        <v>49</v>
      </c>
      <c r="B78" s="24" t="s">
        <v>86</v>
      </c>
      <c r="C78" s="124"/>
      <c r="D78" s="143" t="s">
        <v>51</v>
      </c>
      <c r="E78" s="143" t="s">
        <v>51</v>
      </c>
      <c r="F78" s="143" t="s">
        <v>51</v>
      </c>
      <c r="G78" s="143" t="s">
        <v>51</v>
      </c>
      <c r="H78" s="143" t="s">
        <v>51</v>
      </c>
      <c r="I78" s="143" t="s">
        <v>51</v>
      </c>
      <c r="J78" s="143" t="s">
        <v>51</v>
      </c>
      <c r="K78" s="143" t="s">
        <v>51</v>
      </c>
      <c r="L78" s="143" t="s">
        <v>51</v>
      </c>
      <c r="M78" s="143" t="s">
        <v>51</v>
      </c>
      <c r="O78" s="181"/>
    </row>
    <row r="79" spans="1:15" s="8" customFormat="1" ht="14.25" x14ac:dyDescent="0.2">
      <c r="A79" s="204" t="s">
        <v>87</v>
      </c>
      <c r="B79" s="204"/>
      <c r="C79" s="204"/>
      <c r="D79" s="119"/>
      <c r="E79" s="70"/>
      <c r="F79" s="70"/>
      <c r="G79" s="70"/>
      <c r="H79" s="70"/>
      <c r="I79" s="70"/>
      <c r="J79" s="70"/>
      <c r="K79" s="70"/>
      <c r="L79" s="70"/>
      <c r="M79" s="81"/>
      <c r="O79" s="181"/>
    </row>
    <row r="80" spans="1:15" s="8" customFormat="1" ht="14.25" x14ac:dyDescent="0.2">
      <c r="A80" s="31" t="s">
        <v>9</v>
      </c>
      <c r="B80" s="25" t="s">
        <v>88</v>
      </c>
      <c r="C80" s="125"/>
      <c r="D80" s="135">
        <f>SUM(D81:D84)</f>
        <v>179216.96498400014</v>
      </c>
      <c r="E80" s="131">
        <f t="shared" ref="E80:E83" si="2">F80/25</f>
        <v>633.38115155999992</v>
      </c>
      <c r="F80" s="135">
        <f t="shared" ref="F80" si="3">SUM(F81:F84)</f>
        <v>15834.528788999998</v>
      </c>
      <c r="G80" s="132">
        <f t="shared" ref="G80:G83" si="4">H80/298</f>
        <v>26.64981183892618</v>
      </c>
      <c r="H80" s="135">
        <f t="shared" ref="H80" si="5">SUM(H81:H84)</f>
        <v>7941.6439280000013</v>
      </c>
      <c r="I80" s="143" t="s">
        <v>51</v>
      </c>
      <c r="J80" s="143" t="s">
        <v>51</v>
      </c>
      <c r="K80" s="143" t="s">
        <v>51</v>
      </c>
      <c r="L80" s="143" t="s">
        <v>51</v>
      </c>
      <c r="M80" s="137">
        <v>202993.13770100015</v>
      </c>
      <c r="O80" s="181"/>
    </row>
    <row r="81" spans="1:15" x14ac:dyDescent="0.2">
      <c r="A81" s="32"/>
      <c r="B81" s="205" t="s">
        <v>89</v>
      </c>
      <c r="C81" s="205"/>
      <c r="D81" s="138">
        <v>-19580.846762999867</v>
      </c>
      <c r="E81" s="143" t="s">
        <v>51</v>
      </c>
      <c r="F81" s="143" t="s">
        <v>51</v>
      </c>
      <c r="G81" s="143" t="s">
        <v>51</v>
      </c>
      <c r="H81" s="143" t="s">
        <v>51</v>
      </c>
      <c r="I81" s="143" t="s">
        <v>51</v>
      </c>
      <c r="J81" s="143" t="s">
        <v>51</v>
      </c>
      <c r="K81" s="143" t="s">
        <v>51</v>
      </c>
      <c r="L81" s="143" t="s">
        <v>51</v>
      </c>
      <c r="M81" s="139">
        <v>-19580.846762999867</v>
      </c>
      <c r="O81" s="181"/>
    </row>
    <row r="82" spans="1:15" x14ac:dyDescent="0.2">
      <c r="A82" s="32"/>
      <c r="B82" s="205" t="s">
        <v>90</v>
      </c>
      <c r="C82" s="205"/>
      <c r="D82" s="138">
        <v>3464.276151</v>
      </c>
      <c r="E82" s="133">
        <f t="shared" si="2"/>
        <v>13.997075079999997</v>
      </c>
      <c r="F82" s="138">
        <v>349.92687699999993</v>
      </c>
      <c r="G82" s="134">
        <f t="shared" si="4"/>
        <v>0.5889269261744966</v>
      </c>
      <c r="H82" s="138">
        <v>175.500224</v>
      </c>
      <c r="I82" s="143" t="s">
        <v>51</v>
      </c>
      <c r="J82" s="143" t="s">
        <v>51</v>
      </c>
      <c r="K82" s="143" t="s">
        <v>51</v>
      </c>
      <c r="L82" s="143" t="s">
        <v>51</v>
      </c>
      <c r="M82" s="139">
        <v>3989.7032519999998</v>
      </c>
      <c r="O82" s="181"/>
    </row>
    <row r="83" spans="1:15" x14ac:dyDescent="0.2">
      <c r="A83" s="32"/>
      <c r="B83" s="205" t="s">
        <v>91</v>
      </c>
      <c r="C83" s="205"/>
      <c r="D83" s="140">
        <v>153299.32516000001</v>
      </c>
      <c r="E83" s="133">
        <f t="shared" si="2"/>
        <v>619.38407647999998</v>
      </c>
      <c r="F83" s="141">
        <v>15484.601911999998</v>
      </c>
      <c r="G83" s="134">
        <f t="shared" si="4"/>
        <v>26.060884912751682</v>
      </c>
      <c r="H83" s="140">
        <v>7766.143704000001</v>
      </c>
      <c r="I83" s="143" t="s">
        <v>51</v>
      </c>
      <c r="J83" s="143" t="s">
        <v>51</v>
      </c>
      <c r="K83" s="143" t="s">
        <v>51</v>
      </c>
      <c r="L83" s="143" t="s">
        <v>51</v>
      </c>
      <c r="M83" s="139">
        <v>176550.07077599998</v>
      </c>
      <c r="O83" s="181"/>
    </row>
    <row r="84" spans="1:15" ht="15" customHeight="1" x14ac:dyDescent="0.2">
      <c r="A84" s="112"/>
      <c r="B84" s="203" t="s">
        <v>92</v>
      </c>
      <c r="C84" s="203"/>
      <c r="D84" s="138">
        <v>42034.210436000001</v>
      </c>
      <c r="E84" s="143" t="s">
        <v>51</v>
      </c>
      <c r="F84" s="143" t="s">
        <v>51</v>
      </c>
      <c r="G84" s="143" t="s">
        <v>51</v>
      </c>
      <c r="H84" s="143" t="s">
        <v>51</v>
      </c>
      <c r="I84" s="143" t="s">
        <v>51</v>
      </c>
      <c r="J84" s="143" t="s">
        <v>51</v>
      </c>
      <c r="K84" s="143" t="s">
        <v>51</v>
      </c>
      <c r="L84" s="143" t="s">
        <v>51</v>
      </c>
      <c r="M84" s="139">
        <v>42034.210436000001</v>
      </c>
      <c r="O84" s="181"/>
    </row>
    <row r="85" spans="1:15" x14ac:dyDescent="0.2">
      <c r="A85" s="31" t="s">
        <v>78</v>
      </c>
      <c r="B85" s="25" t="s">
        <v>93</v>
      </c>
      <c r="C85" s="125"/>
      <c r="D85" s="135">
        <v>158.20819799999995</v>
      </c>
      <c r="E85" s="133" t="s">
        <v>51</v>
      </c>
      <c r="F85" s="136" t="s">
        <v>51</v>
      </c>
      <c r="G85" s="134" t="s">
        <v>51</v>
      </c>
      <c r="H85" s="136" t="s">
        <v>51</v>
      </c>
      <c r="I85" s="143" t="s">
        <v>51</v>
      </c>
      <c r="J85" s="143" t="s">
        <v>51</v>
      </c>
      <c r="K85" s="143" t="s">
        <v>51</v>
      </c>
      <c r="L85" s="143" t="s">
        <v>51</v>
      </c>
      <c r="M85" s="137">
        <v>158.20819799999995</v>
      </c>
      <c r="O85" s="181"/>
    </row>
    <row r="86" spans="1:15" x14ac:dyDescent="0.2">
      <c r="A86" s="31" t="s">
        <v>41</v>
      </c>
      <c r="B86" s="25" t="s">
        <v>94</v>
      </c>
      <c r="C86" s="125"/>
      <c r="D86" s="142">
        <v>40.308419000000001</v>
      </c>
      <c r="E86" s="143" t="s">
        <v>51</v>
      </c>
      <c r="F86" s="143" t="s">
        <v>51</v>
      </c>
      <c r="G86" s="143" t="s">
        <v>51</v>
      </c>
      <c r="H86" s="143" t="s">
        <v>51</v>
      </c>
      <c r="I86" s="143" t="s">
        <v>51</v>
      </c>
      <c r="J86" s="143" t="s">
        <v>51</v>
      </c>
      <c r="K86" s="143" t="s">
        <v>51</v>
      </c>
      <c r="L86" s="143" t="s">
        <v>51</v>
      </c>
      <c r="M86" s="137">
        <v>40.308419000000001</v>
      </c>
      <c r="O86" s="181"/>
    </row>
    <row r="87" spans="1:15" x14ac:dyDescent="0.2">
      <c r="A87" s="31" t="s">
        <v>49</v>
      </c>
      <c r="B87" s="25" t="s">
        <v>95</v>
      </c>
      <c r="C87" s="125"/>
      <c r="D87" s="143" t="s">
        <v>51</v>
      </c>
      <c r="E87" s="129">
        <f t="shared" ref="E87" si="6">F87/25</f>
        <v>4.0102799999999997E-3</v>
      </c>
      <c r="F87" s="171">
        <v>0.100257</v>
      </c>
      <c r="G87" s="132">
        <f t="shared" ref="G87" si="7">H87/298</f>
        <v>7.9419463087248323E-5</v>
      </c>
      <c r="H87" s="171">
        <v>2.3667000000000001E-2</v>
      </c>
      <c r="I87" s="143" t="s">
        <v>51</v>
      </c>
      <c r="J87" s="143" t="s">
        <v>51</v>
      </c>
      <c r="K87" s="143" t="s">
        <v>51</v>
      </c>
      <c r="L87" s="143" t="s">
        <v>51</v>
      </c>
      <c r="M87" s="137">
        <v>0.100257</v>
      </c>
      <c r="O87" s="181"/>
    </row>
    <row r="88" spans="1:15" x14ac:dyDescent="0.2">
      <c r="A88" s="31" t="s">
        <v>64</v>
      </c>
      <c r="B88" s="25" t="s">
        <v>96</v>
      </c>
      <c r="C88" s="125"/>
      <c r="D88" s="142">
        <v>-497.75894100000005</v>
      </c>
      <c r="E88" s="143" t="s">
        <v>51</v>
      </c>
      <c r="F88" s="143" t="s">
        <v>51</v>
      </c>
      <c r="G88" s="143" t="s">
        <v>51</v>
      </c>
      <c r="H88" s="143" t="s">
        <v>51</v>
      </c>
      <c r="I88" s="143" t="s">
        <v>51</v>
      </c>
      <c r="J88" s="143" t="s">
        <v>51</v>
      </c>
      <c r="K88" s="143" t="s">
        <v>51</v>
      </c>
      <c r="L88" s="143" t="s">
        <v>51</v>
      </c>
      <c r="M88" s="137">
        <v>-497.75894100000005</v>
      </c>
      <c r="O88" s="181"/>
    </row>
    <row r="90" spans="1:15" x14ac:dyDescent="0.2">
      <c r="A90" s="8" t="s">
        <v>97</v>
      </c>
    </row>
    <row r="91" spans="1:15" x14ac:dyDescent="0.2">
      <c r="A91" s="45" t="s">
        <v>98</v>
      </c>
      <c r="B91" s="45"/>
      <c r="C91" s="8"/>
    </row>
    <row r="92" spans="1:15" x14ac:dyDescent="0.2">
      <c r="A92" s="45" t="s">
        <v>120</v>
      </c>
      <c r="B92" s="45"/>
      <c r="C92" s="8"/>
    </row>
    <row r="93" spans="1:15" ht="16.149999999999999" customHeight="1" x14ac:dyDescent="0.3">
      <c r="A93" s="45"/>
      <c r="B93" s="45" t="s">
        <v>121</v>
      </c>
      <c r="C93" s="8"/>
    </row>
    <row r="94" spans="1:15" x14ac:dyDescent="0.2">
      <c r="A94" s="45" t="s">
        <v>122</v>
      </c>
      <c r="B94" s="45"/>
      <c r="C94" s="8"/>
    </row>
    <row r="95" spans="1:15" ht="16.149999999999999" customHeight="1" x14ac:dyDescent="0.3">
      <c r="A95" s="45"/>
      <c r="B95" s="45" t="s">
        <v>123</v>
      </c>
      <c r="C95" s="8"/>
    </row>
    <row r="96" spans="1:15" x14ac:dyDescent="0.2">
      <c r="A96" s="45" t="s">
        <v>124</v>
      </c>
      <c r="B96" s="45"/>
      <c r="C96" s="8"/>
    </row>
    <row r="97" spans="1:3" x14ac:dyDescent="0.2">
      <c r="A97" s="45"/>
      <c r="B97" s="45" t="s">
        <v>125</v>
      </c>
      <c r="C97" s="8"/>
    </row>
    <row r="98" spans="1:3" x14ac:dyDescent="0.2">
      <c r="A98" s="82" t="s">
        <v>51</v>
      </c>
      <c r="B98" s="45" t="s">
        <v>101</v>
      </c>
      <c r="C98" s="8"/>
    </row>
    <row r="99" spans="1:3" x14ac:dyDescent="0.2">
      <c r="A99" s="83" t="s">
        <v>102</v>
      </c>
      <c r="B99" s="45" t="s">
        <v>103</v>
      </c>
      <c r="C99" s="8"/>
    </row>
    <row r="100" spans="1:3" x14ac:dyDescent="0.2">
      <c r="A100" s="82" t="s">
        <v>104</v>
      </c>
      <c r="B100" s="45" t="s">
        <v>105</v>
      </c>
      <c r="C100" s="8"/>
    </row>
    <row r="101" spans="1:3" x14ac:dyDescent="0.2">
      <c r="A101" s="45" t="s">
        <v>126</v>
      </c>
      <c r="B101" s="45"/>
      <c r="C101" s="8"/>
    </row>
    <row r="102" spans="1:3" x14ac:dyDescent="0.2">
      <c r="A102" s="45"/>
      <c r="B102" s="45" t="s">
        <v>127</v>
      </c>
      <c r="C102" s="8"/>
    </row>
    <row r="103" spans="1:3" x14ac:dyDescent="0.2">
      <c r="A103" s="45" t="s">
        <v>107</v>
      </c>
      <c r="B103" s="45"/>
      <c r="C103" s="8"/>
    </row>
  </sheetData>
  <mergeCells count="5">
    <mergeCell ref="B84:C84"/>
    <mergeCell ref="A79:C79"/>
    <mergeCell ref="B81:C81"/>
    <mergeCell ref="B82:C82"/>
    <mergeCell ref="B83:C83"/>
  </mergeCells>
  <conditionalFormatting sqref="D43:M68 E42:L42 D38:M41 I37:M37 I31:L36 D14:M17 D13:F13 I13:L13 D10:M11 D12:L12 D8:L9 D28:M30">
    <cfRule type="cellIs" dxfId="20" priority="40" stopIfTrue="1" operator="greaterThanOrEqual">
      <formula>0</formula>
    </cfRule>
  </conditionalFormatting>
  <conditionalFormatting sqref="I70:L70">
    <cfRule type="cellIs" dxfId="19" priority="39" stopIfTrue="1" operator="greaterThanOrEqual">
      <formula>0</formula>
    </cfRule>
  </conditionalFormatting>
  <conditionalFormatting sqref="E71:L71">
    <cfRule type="cellIs" dxfId="18" priority="38" stopIfTrue="1" operator="greaterThanOrEqual">
      <formula>0</formula>
    </cfRule>
  </conditionalFormatting>
  <conditionalFormatting sqref="I72:L72">
    <cfRule type="cellIs" dxfId="17" priority="37" stopIfTrue="1" operator="greaterThanOrEqual">
      <formula>0</formula>
    </cfRule>
  </conditionalFormatting>
  <conditionalFormatting sqref="D73:L73">
    <cfRule type="cellIs" dxfId="16" priority="36" stopIfTrue="1" operator="greaterThanOrEqual">
      <formula>0</formula>
    </cfRule>
  </conditionalFormatting>
  <conditionalFormatting sqref="E79:L79">
    <cfRule type="cellIs" dxfId="15" priority="33" stopIfTrue="1" operator="greaterThanOrEqual">
      <formula>0</formula>
    </cfRule>
  </conditionalFormatting>
  <conditionalFormatting sqref="E72:F72">
    <cfRule type="cellIs" dxfId="14" priority="31" stopIfTrue="1" operator="greaterThanOrEqual">
      <formula>0</formula>
    </cfRule>
  </conditionalFormatting>
  <conditionalFormatting sqref="M12">
    <cfRule type="cellIs" dxfId="13" priority="30" stopIfTrue="1" operator="greaterThanOrEqual">
      <formula>0</formula>
    </cfRule>
  </conditionalFormatting>
  <conditionalFormatting sqref="M9">
    <cfRule type="cellIs" dxfId="12" priority="27" stopIfTrue="1" operator="greaterThanOrEqual">
      <formula>0</formula>
    </cfRule>
  </conditionalFormatting>
  <conditionalFormatting sqref="M8">
    <cfRule type="cellIs" dxfId="11" priority="26" stopIfTrue="1" operator="greaterThanOrEqual">
      <formula>0</formula>
    </cfRule>
  </conditionalFormatting>
  <conditionalFormatting sqref="I69:L69">
    <cfRule type="cellIs" dxfId="10" priority="24" stopIfTrue="1" operator="greaterThanOrEqual">
      <formula>0</formula>
    </cfRule>
  </conditionalFormatting>
  <conditionalFormatting sqref="E76:L76 E77:F77 I77:L77">
    <cfRule type="cellIs" dxfId="9" priority="16" stopIfTrue="1" operator="greaterThanOrEqual">
      <formula>0</formula>
    </cfRule>
  </conditionalFormatting>
  <conditionalFormatting sqref="I75:L75">
    <cfRule type="cellIs" dxfId="8" priority="17" stopIfTrue="1" operator="greaterThanOrEqual">
      <formula>0</formula>
    </cfRule>
  </conditionalFormatting>
  <conditionalFormatting sqref="D78:M78">
    <cfRule type="cellIs" dxfId="7" priority="15" stopIfTrue="1" operator="greaterThanOrEqual">
      <formula>0</formula>
    </cfRule>
  </conditionalFormatting>
  <conditionalFormatting sqref="I80:L86 I88:L88 K87:L87">
    <cfRule type="cellIs" dxfId="6" priority="13" stopIfTrue="1" operator="greaterThanOrEqual">
      <formula>0</formula>
    </cfRule>
  </conditionalFormatting>
  <conditionalFormatting sqref="E81:H81">
    <cfRule type="cellIs" dxfId="5" priority="12" stopIfTrue="1" operator="greaterThanOrEqual">
      <formula>0</formula>
    </cfRule>
  </conditionalFormatting>
  <conditionalFormatting sqref="E84:H84">
    <cfRule type="cellIs" dxfId="4" priority="11" stopIfTrue="1" operator="greaterThanOrEqual">
      <formula>0</formula>
    </cfRule>
  </conditionalFormatting>
  <conditionalFormatting sqref="I87:J87">
    <cfRule type="cellIs" dxfId="3" priority="10" stopIfTrue="1" operator="greaterThanOrEqual">
      <formula>0</formula>
    </cfRule>
  </conditionalFormatting>
  <conditionalFormatting sqref="E86:H86">
    <cfRule type="cellIs" dxfId="2" priority="9" stopIfTrue="1" operator="greaterThanOrEqual">
      <formula>0</formula>
    </cfRule>
  </conditionalFormatting>
  <conditionalFormatting sqref="E88:H88">
    <cfRule type="cellIs" dxfId="1" priority="8" stopIfTrue="1" operator="greaterThanOrEqual">
      <formula>0</formula>
    </cfRule>
  </conditionalFormatting>
  <conditionalFormatting sqref="D87">
    <cfRule type="cellIs" dxfId="0" priority="7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51320E0D8A3A40B1F6CA5D0B39E739" ma:contentTypeVersion="" ma:contentTypeDescription="Create a new document." ma:contentTypeScope="" ma:versionID="78b6744d900c187d7efd3ab332c712dc">
  <xsd:schema xmlns:xsd="http://www.w3.org/2001/XMLSchema" xmlns:xs="http://www.w3.org/2001/XMLSchema" xmlns:p="http://schemas.microsoft.com/office/2006/metadata/properties" xmlns:ns2="3aaeb8ea-11c5-42a3-82a0-f4386a047b89" targetNamespace="http://schemas.microsoft.com/office/2006/metadata/properties" ma:root="true" ma:fieldsID="8b179513e3596787841bcfab168dc84c" ns2:_="">
    <xsd:import namespace="3aaeb8ea-11c5-42a3-82a0-f4386a047b8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eb8ea-11c5-42a3-82a0-f4386a047b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7D04B2-9C50-45B9-A1C1-6E7EC94C8A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D9BC8B-2E41-4327-82E5-821164C703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aeb8ea-11c5-42a3-82a0-f4386a047b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FC3B70-6CC0-462E-BCAA-7EEC4D6C0AA6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3aaeb8ea-11c5-42a3-82a0-f4386a047b8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PI 1990-2017 Summary</vt:lpstr>
      <vt:lpstr>PI 2017 by Gas</vt:lpstr>
      <vt:lpstr>'PI 1990-2017 Summary'!Print_Titles</vt:lpstr>
      <vt:lpstr>'PI 2017 by Gas'!Print_Titles</vt:lpstr>
    </vt:vector>
  </TitlesOfParts>
  <Manager/>
  <Company>Province of British Columbia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2 - Provincial Inventory BC GHG Emissions by sector 1990 to 2017</dc:title>
  <dc:subject/>
  <dc:creator>Narayan, Karthik ENV:EX</dc:creator>
  <cp:keywords/>
  <dc:description/>
  <cp:lastModifiedBy>Smith, Breana ENV:EX</cp:lastModifiedBy>
  <cp:revision/>
  <dcterms:created xsi:type="dcterms:W3CDTF">2017-05-23T17:58:54Z</dcterms:created>
  <dcterms:modified xsi:type="dcterms:W3CDTF">2019-07-17T16:01:56Z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0x0101004651320E0D8A3A40B1F6CA5D0B39E739</vt:lpwstr>
  </property>
</Properties>
</file>