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P.IDIR.BCGOV\U140\HCWILLIA$\Profile\Desktop\CMS - Upload\"/>
    </mc:Choice>
  </mc:AlternateContent>
  <xr:revisionPtr revIDLastSave="0" documentId="10_ncr:100000_{ED2C3994-2470-486E-AB79-C366D4C2D137}" xr6:coauthVersionLast="31" xr6:coauthVersionMax="31" xr10:uidLastSave="{00000000-0000-0000-0000-000000000000}"/>
  <bookViews>
    <workbookView xWindow="363" yWindow="1002" windowWidth="18182" windowHeight="5910" tabRatio="665" activeTab="1" xr2:uid="{00000000-000D-0000-FFFF-FFFF00000000}"/>
  </bookViews>
  <sheets>
    <sheet name="PI 1990-2016 Summary" sheetId="3" r:id="rId1"/>
    <sheet name="PI 2016 by Gas" sheetId="4" r:id="rId2"/>
  </sheets>
  <definedNames>
    <definedName name="_xlnm.Print_Titles" localSheetId="0">'PI 1990-2016 Summary'!$A:$C</definedName>
  </definedNames>
  <calcPr calcId="179017"/>
</workbook>
</file>

<file path=xl/calcChain.xml><?xml version="1.0" encoding="utf-8"?>
<calcChain xmlns="http://schemas.openxmlformats.org/spreadsheetml/2006/main">
  <c r="AI29" i="3" l="1"/>
  <c r="AI30" i="3"/>
  <c r="AH29" i="3"/>
  <c r="AH30" i="3"/>
  <c r="AG29" i="3"/>
  <c r="AG30" i="3"/>
  <c r="AF29" i="3"/>
  <c r="AF30" i="3"/>
  <c r="E54" i="3" l="1"/>
  <c r="F54" i="3"/>
  <c r="G54" i="3"/>
  <c r="H54" i="3"/>
  <c r="D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D75" i="3" l="1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M75" i="4"/>
  <c r="M9" i="4" l="1"/>
  <c r="E9" i="4"/>
  <c r="E8" i="4" s="1"/>
  <c r="F9" i="4"/>
  <c r="F8" i="4" s="1"/>
  <c r="F7" i="4" s="1"/>
  <c r="G9" i="4"/>
  <c r="G8" i="4" s="1"/>
  <c r="H9" i="4"/>
  <c r="H8" i="4" s="1"/>
  <c r="J7" i="4"/>
  <c r="K7" i="4"/>
  <c r="L7" i="4"/>
  <c r="I7" i="4"/>
  <c r="F69" i="4"/>
  <c r="H69" i="4"/>
  <c r="D69" i="4"/>
  <c r="M8" i="4"/>
  <c r="D12" i="4"/>
  <c r="D9" i="4" s="1"/>
  <c r="D8" i="4" s="1"/>
  <c r="E9" i="3"/>
  <c r="E8" i="3" s="1"/>
  <c r="F9" i="3"/>
  <c r="F8" i="3" s="1"/>
  <c r="G9" i="3"/>
  <c r="G8" i="3" s="1"/>
  <c r="H9" i="3"/>
  <c r="H8" i="3" s="1"/>
  <c r="I9" i="3"/>
  <c r="I8" i="3" s="1"/>
  <c r="J9" i="3"/>
  <c r="J8" i="3" s="1"/>
  <c r="K9" i="3"/>
  <c r="K8" i="3" s="1"/>
  <c r="L9" i="3"/>
  <c r="L8" i="3" s="1"/>
  <c r="M9" i="3"/>
  <c r="M8" i="3" s="1"/>
  <c r="N9" i="3"/>
  <c r="N8" i="3" s="1"/>
  <c r="O9" i="3"/>
  <c r="O8" i="3" s="1"/>
  <c r="P9" i="3"/>
  <c r="P8" i="3" s="1"/>
  <c r="Q9" i="3"/>
  <c r="Q8" i="3" s="1"/>
  <c r="R9" i="3"/>
  <c r="R8" i="3" s="1"/>
  <c r="S9" i="3"/>
  <c r="S8" i="3" s="1"/>
  <c r="T9" i="3"/>
  <c r="T8" i="3" s="1"/>
  <c r="U9" i="3"/>
  <c r="U8" i="3" s="1"/>
  <c r="V9" i="3"/>
  <c r="V8" i="3" s="1"/>
  <c r="W9" i="3"/>
  <c r="W8" i="3" s="1"/>
  <c r="X9" i="3"/>
  <c r="X8" i="3" s="1"/>
  <c r="Y9" i="3"/>
  <c r="Y8" i="3" s="1"/>
  <c r="Z9" i="3"/>
  <c r="Z8" i="3" s="1"/>
  <c r="AA9" i="3"/>
  <c r="AA8" i="3" s="1"/>
  <c r="AB9" i="3"/>
  <c r="AB8" i="3" s="1"/>
  <c r="AC9" i="3"/>
  <c r="AC8" i="3" s="1"/>
  <c r="AD9" i="3"/>
  <c r="AD8" i="3" s="1"/>
  <c r="D9" i="3"/>
  <c r="D8" i="3" s="1"/>
  <c r="D7" i="4" l="1"/>
  <c r="H7" i="4"/>
  <c r="AI71" i="3"/>
  <c r="AH71" i="3"/>
  <c r="AG71" i="3"/>
  <c r="AF71" i="3"/>
  <c r="AD69" i="3" l="1"/>
  <c r="AC69" i="3"/>
  <c r="AC7" i="3" s="1"/>
  <c r="AB69" i="3"/>
  <c r="AB7" i="3" s="1"/>
  <c r="AA69" i="3"/>
  <c r="AA7" i="3" s="1"/>
  <c r="Z69" i="3"/>
  <c r="Z7" i="3" s="1"/>
  <c r="Y69" i="3"/>
  <c r="Y7" i="3" s="1"/>
  <c r="X69" i="3"/>
  <c r="X7" i="3" s="1"/>
  <c r="W69" i="3"/>
  <c r="W7" i="3" s="1"/>
  <c r="V69" i="3"/>
  <c r="V7" i="3" s="1"/>
  <c r="U69" i="3"/>
  <c r="U7" i="3" s="1"/>
  <c r="T69" i="3"/>
  <c r="T7" i="3" s="1"/>
  <c r="S69" i="3"/>
  <c r="S7" i="3" s="1"/>
  <c r="R69" i="3"/>
  <c r="R7" i="3" s="1"/>
  <c r="Q69" i="3"/>
  <c r="Q7" i="3" s="1"/>
  <c r="P69" i="3"/>
  <c r="P7" i="3" s="1"/>
  <c r="O69" i="3"/>
  <c r="O7" i="3" s="1"/>
  <c r="N69" i="3"/>
  <c r="N7" i="3" s="1"/>
  <c r="M69" i="3"/>
  <c r="M7" i="3" s="1"/>
  <c r="L69" i="3"/>
  <c r="L7" i="3" s="1"/>
  <c r="K69" i="3"/>
  <c r="K7" i="3" s="1"/>
  <c r="J69" i="3"/>
  <c r="J7" i="3" s="1"/>
  <c r="I69" i="3"/>
  <c r="I7" i="3" s="1"/>
  <c r="H69" i="3"/>
  <c r="H7" i="3" s="1"/>
  <c r="G69" i="3"/>
  <c r="G7" i="3" s="1"/>
  <c r="F69" i="3"/>
  <c r="F7" i="3" s="1"/>
  <c r="E69" i="3"/>
  <c r="E7" i="3" s="1"/>
  <c r="D69" i="3"/>
  <c r="D7" i="3" s="1"/>
  <c r="AD7" i="3" l="1"/>
  <c r="AG7" i="3" s="1"/>
  <c r="E70" i="4"/>
  <c r="E69" i="4" s="1"/>
  <c r="E7" i="4" s="1"/>
  <c r="G70" i="4"/>
  <c r="G72" i="4"/>
  <c r="E78" i="4"/>
  <c r="G78" i="4"/>
  <c r="M69" i="4"/>
  <c r="M7" i="4" l="1"/>
  <c r="G69" i="4"/>
  <c r="G7" i="4" s="1"/>
  <c r="AF7" i="3" l="1"/>
  <c r="AF69" i="3" l="1"/>
  <c r="AG69" i="3"/>
  <c r="AH69" i="3"/>
  <c r="AI69" i="3"/>
  <c r="AF70" i="3"/>
  <c r="AG70" i="3"/>
  <c r="AH70" i="3"/>
  <c r="AI70" i="3"/>
  <c r="AF72" i="3"/>
  <c r="AG72" i="3"/>
  <c r="AH72" i="3"/>
  <c r="AI72" i="3"/>
  <c r="AI68" i="3" l="1"/>
  <c r="AH68" i="3"/>
  <c r="AG68" i="3"/>
  <c r="AF68" i="3"/>
  <c r="AI67" i="3"/>
  <c r="AH67" i="3"/>
  <c r="AG67" i="3"/>
  <c r="AF67" i="3"/>
  <c r="AI66" i="3"/>
  <c r="AH66" i="3"/>
  <c r="AG66" i="3"/>
  <c r="AF66" i="3"/>
  <c r="AI65" i="3"/>
  <c r="AH65" i="3"/>
  <c r="AG65" i="3"/>
  <c r="AF65" i="3"/>
  <c r="AI64" i="3"/>
  <c r="AH64" i="3"/>
  <c r="AG64" i="3"/>
  <c r="AF64" i="3"/>
  <c r="AI63" i="3"/>
  <c r="AH63" i="3"/>
  <c r="AG63" i="3"/>
  <c r="AF63" i="3"/>
  <c r="AI61" i="3"/>
  <c r="AH61" i="3"/>
  <c r="AG61" i="3"/>
  <c r="AF61" i="3"/>
  <c r="AI60" i="3"/>
  <c r="AH60" i="3"/>
  <c r="AG60" i="3"/>
  <c r="AF60" i="3"/>
  <c r="AI59" i="3"/>
  <c r="AH59" i="3"/>
  <c r="AG59" i="3"/>
  <c r="AF59" i="3"/>
  <c r="AI58" i="3"/>
  <c r="AH58" i="3"/>
  <c r="AG58" i="3"/>
  <c r="AF58" i="3"/>
  <c r="AI57" i="3"/>
  <c r="AH57" i="3"/>
  <c r="AG57" i="3"/>
  <c r="AF57" i="3"/>
  <c r="AI56" i="3"/>
  <c r="AH56" i="3"/>
  <c r="AG56" i="3"/>
  <c r="AF56" i="3"/>
  <c r="AI55" i="3"/>
  <c r="AH55" i="3"/>
  <c r="AG55" i="3"/>
  <c r="AF55" i="3"/>
  <c r="AI53" i="3"/>
  <c r="AH53" i="3"/>
  <c r="AG53" i="3"/>
  <c r="AF53" i="3"/>
  <c r="AI52" i="3"/>
  <c r="AH52" i="3"/>
  <c r="AG52" i="3"/>
  <c r="AF52" i="3"/>
  <c r="AI51" i="3"/>
  <c r="AH51" i="3"/>
  <c r="AG51" i="3"/>
  <c r="AF51" i="3"/>
  <c r="AI49" i="3"/>
  <c r="AH49" i="3"/>
  <c r="AG49" i="3"/>
  <c r="AF49" i="3"/>
  <c r="AI46" i="3"/>
  <c r="AH46" i="3"/>
  <c r="AG46" i="3"/>
  <c r="AF46" i="3"/>
  <c r="AI45" i="3"/>
  <c r="AH45" i="3"/>
  <c r="AG45" i="3"/>
  <c r="AF45" i="3"/>
  <c r="AI44" i="3"/>
  <c r="AH44" i="3"/>
  <c r="AG44" i="3"/>
  <c r="AF44" i="3"/>
  <c r="AI43" i="3"/>
  <c r="AH43" i="3"/>
  <c r="AG43" i="3"/>
  <c r="AF43" i="3"/>
  <c r="AI42" i="3"/>
  <c r="AH42" i="3"/>
  <c r="AG42" i="3"/>
  <c r="AF42" i="3"/>
  <c r="AI40" i="3"/>
  <c r="AH40" i="3"/>
  <c r="AG40" i="3"/>
  <c r="AF40" i="3"/>
  <c r="AI39" i="3"/>
  <c r="AH39" i="3"/>
  <c r="AG39" i="3"/>
  <c r="AF39" i="3"/>
  <c r="AI38" i="3"/>
  <c r="AH38" i="3"/>
  <c r="AG38" i="3"/>
  <c r="AF38" i="3"/>
  <c r="AI37" i="3"/>
  <c r="AH37" i="3"/>
  <c r="AG37" i="3"/>
  <c r="AF37" i="3"/>
  <c r="AI36" i="3"/>
  <c r="AH36" i="3"/>
  <c r="AG36" i="3"/>
  <c r="AF36" i="3"/>
  <c r="AI35" i="3"/>
  <c r="AH35" i="3"/>
  <c r="AG35" i="3"/>
  <c r="AF35" i="3"/>
  <c r="AI34" i="3"/>
  <c r="AH34" i="3"/>
  <c r="AG34" i="3"/>
  <c r="AF34" i="3"/>
  <c r="AI33" i="3"/>
  <c r="AH33" i="3"/>
  <c r="AG33" i="3"/>
  <c r="AF33" i="3"/>
  <c r="AI32" i="3"/>
  <c r="AH32" i="3"/>
  <c r="AG32" i="3"/>
  <c r="AF32" i="3"/>
  <c r="AI31" i="3"/>
  <c r="AH31" i="3"/>
  <c r="AG31" i="3"/>
  <c r="AF31" i="3"/>
  <c r="AI28" i="3"/>
  <c r="AH28" i="3"/>
  <c r="AG28" i="3"/>
  <c r="AF28" i="3"/>
  <c r="AI27" i="3"/>
  <c r="AH27" i="3"/>
  <c r="AG27" i="3"/>
  <c r="AF27" i="3"/>
  <c r="AI26" i="3"/>
  <c r="AH26" i="3"/>
  <c r="AG26" i="3"/>
  <c r="AF26" i="3"/>
  <c r="AI25" i="3"/>
  <c r="AH25" i="3"/>
  <c r="AG25" i="3"/>
  <c r="AF25" i="3"/>
  <c r="AI24" i="3"/>
  <c r="AH24" i="3"/>
  <c r="AG24" i="3"/>
  <c r="AF24" i="3"/>
  <c r="AI23" i="3"/>
  <c r="AH23" i="3"/>
  <c r="AG23" i="3"/>
  <c r="AF23" i="3"/>
  <c r="AI22" i="3"/>
  <c r="AH22" i="3"/>
  <c r="AG22" i="3"/>
  <c r="AF22" i="3"/>
  <c r="AI21" i="3"/>
  <c r="AH21" i="3"/>
  <c r="AG21" i="3"/>
  <c r="AF21" i="3"/>
  <c r="AI20" i="3"/>
  <c r="AH20" i="3"/>
  <c r="AG20" i="3"/>
  <c r="AF20" i="3"/>
  <c r="AI19" i="3"/>
  <c r="AH19" i="3"/>
  <c r="AG19" i="3"/>
  <c r="AF19" i="3"/>
  <c r="AI18" i="3"/>
  <c r="AH18" i="3"/>
  <c r="AG18" i="3"/>
  <c r="AF18" i="3"/>
  <c r="AI17" i="3"/>
  <c r="AH17" i="3"/>
  <c r="AG17" i="3"/>
  <c r="AF17" i="3"/>
  <c r="AI16" i="3"/>
  <c r="AH16" i="3"/>
  <c r="AG16" i="3"/>
  <c r="AF16" i="3"/>
  <c r="AI15" i="3"/>
  <c r="AH15" i="3"/>
  <c r="AG15" i="3"/>
  <c r="AF15" i="3"/>
  <c r="AI14" i="3"/>
  <c r="AH14" i="3"/>
  <c r="AG14" i="3"/>
  <c r="AF14" i="3"/>
  <c r="AI13" i="3"/>
  <c r="AH13" i="3"/>
  <c r="AG13" i="3"/>
  <c r="AF13" i="3"/>
  <c r="AI12" i="3"/>
  <c r="AH12" i="3"/>
  <c r="AG12" i="3"/>
  <c r="AF12" i="3"/>
  <c r="AI11" i="3"/>
  <c r="AH11" i="3"/>
  <c r="AG11" i="3"/>
  <c r="AF11" i="3"/>
  <c r="AI10" i="3"/>
  <c r="AH10" i="3"/>
  <c r="AG10" i="3"/>
  <c r="AF10" i="3"/>
  <c r="AI9" i="3"/>
  <c r="AH9" i="3"/>
  <c r="AG9" i="3"/>
  <c r="AF9" i="3"/>
  <c r="AI8" i="3"/>
  <c r="AH8" i="3"/>
  <c r="AG8" i="3"/>
  <c r="AF8" i="3"/>
  <c r="AI7" i="3"/>
  <c r="AH7" i="3"/>
  <c r="E5" i="3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</calcChain>
</file>

<file path=xl/sharedStrings.xml><?xml version="1.0" encoding="utf-8"?>
<sst xmlns="http://schemas.openxmlformats.org/spreadsheetml/2006/main" count="832" uniqueCount="119">
  <si>
    <t>Greenhouse Gas Categories</t>
  </si>
  <si>
    <t>3-year trend</t>
  </si>
  <si>
    <t>10-year trend</t>
  </si>
  <si>
    <t>TOTAL</t>
  </si>
  <si>
    <t>ENERGY</t>
  </si>
  <si>
    <t>a.</t>
  </si>
  <si>
    <t>Stationary Combustion Sources</t>
  </si>
  <si>
    <t xml:space="preserve">Public Electricity and Heat Production </t>
  </si>
  <si>
    <t>Petroleum Refining Industries</t>
  </si>
  <si>
    <t>Mining and Upstream Oil and Gas Production</t>
  </si>
  <si>
    <t>Manufacturing Industries</t>
  </si>
  <si>
    <t>Construction</t>
  </si>
  <si>
    <t>Commercial and Institutional</t>
  </si>
  <si>
    <t>Residential</t>
  </si>
  <si>
    <t>Agriculture and Forestry</t>
  </si>
  <si>
    <t>b.</t>
  </si>
  <si>
    <r>
      <t>Transport</t>
    </r>
    <r>
      <rPr>
        <b/>
        <vertAlign val="superscript"/>
        <sz val="10"/>
        <rFont val="Arial"/>
        <family val="2"/>
      </rPr>
      <t>1</t>
    </r>
  </si>
  <si>
    <t>Domestic Aviation</t>
  </si>
  <si>
    <t>Road Transportation</t>
  </si>
  <si>
    <t>Light-Duty Gasoline Vehicles</t>
  </si>
  <si>
    <t>Light-Duty Gasoline Trucks</t>
  </si>
  <si>
    <t>Heavy-Duty Gasoline Vehicles</t>
  </si>
  <si>
    <t>Motorcycles</t>
  </si>
  <si>
    <t>Light-Duty Diesel Vehicles</t>
  </si>
  <si>
    <t>Light-Duty Diesel Trucks</t>
  </si>
  <si>
    <t>Heavy-Duty Diesel Vehicles</t>
  </si>
  <si>
    <t>Propane and Natural Gas Vehicles</t>
  </si>
  <si>
    <t>Other Transportation</t>
  </si>
  <si>
    <t>Off-Road Agriculture &amp; Forestry</t>
  </si>
  <si>
    <t>Off-Road Commercial &amp; Institutional</t>
  </si>
  <si>
    <t>Off-Road Manufacturing, Mining &amp; Construction</t>
  </si>
  <si>
    <t>Off-Road Residential</t>
  </si>
  <si>
    <t>Off-Road Other Transportation</t>
  </si>
  <si>
    <t>Pipeline Transport</t>
  </si>
  <si>
    <t>c.</t>
  </si>
  <si>
    <t>Fugitive Sources</t>
  </si>
  <si>
    <t xml:space="preserve">Coal Mining </t>
  </si>
  <si>
    <t>Oil and Natural Gas</t>
  </si>
  <si>
    <t>d.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</si>
  <si>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Transport and Storage </t>
    </r>
  </si>
  <si>
    <t>INDUSTRIAL PROCESSES AND PRODUCT USE</t>
  </si>
  <si>
    <t>Mineral Products</t>
  </si>
  <si>
    <t>Cement Production</t>
  </si>
  <si>
    <t>Lime Production</t>
  </si>
  <si>
    <t>Mineral Products Use</t>
  </si>
  <si>
    <t>Adipic Acid Production</t>
  </si>
  <si>
    <t>Metal Production</t>
  </si>
  <si>
    <t>Iron and Steel Production</t>
  </si>
  <si>
    <t>Aluminum Production</t>
  </si>
  <si>
    <r>
      <t>SF</t>
    </r>
    <r>
      <rPr>
        <vertAlign val="subscript"/>
        <sz val="9"/>
        <rFont val="Arial"/>
        <family val="2"/>
      </rPr>
      <t>6</t>
    </r>
    <r>
      <rPr>
        <sz val="9"/>
        <rFont val="Arial"/>
        <family val="2"/>
      </rPr>
      <t xml:space="preserve"> Used in Magnesium Smelters and Casters</t>
    </r>
  </si>
  <si>
    <t>e.</t>
  </si>
  <si>
    <t>Non-Energy Products from Fuels and Solvent Use</t>
  </si>
  <si>
    <t>f.</t>
  </si>
  <si>
    <t>Other Product Manufacture and Use</t>
  </si>
  <si>
    <t>AGRICULTURE</t>
  </si>
  <si>
    <t>Enteric Fermentation</t>
  </si>
  <si>
    <t>Manure Management</t>
  </si>
  <si>
    <t>Agricultural Soils</t>
  </si>
  <si>
    <t>Direct Sources</t>
  </si>
  <si>
    <t>Indirect Sources</t>
  </si>
  <si>
    <t>Field Burning of Agricultural Residues</t>
  </si>
  <si>
    <t xml:space="preserve">Liming, Urea Application and Other Carbon-containing Fertilizers </t>
  </si>
  <si>
    <t>WASTE</t>
  </si>
  <si>
    <t xml:space="preserve">Solid Waste Disposal  </t>
  </si>
  <si>
    <t xml:space="preserve">b. </t>
  </si>
  <si>
    <t>Biological Treatment of Solid Waste</t>
  </si>
  <si>
    <t xml:space="preserve">Wastewater Treatment and Discharge  </t>
  </si>
  <si>
    <t xml:space="preserve">Incineration and Open Burning of Waste  </t>
  </si>
  <si>
    <t>Deforestation</t>
  </si>
  <si>
    <t>Afforestation</t>
  </si>
  <si>
    <t>Grassland converted to Cropland</t>
  </si>
  <si>
    <t>Other Land converted to Wetlands</t>
  </si>
  <si>
    <t>Forest Management</t>
  </si>
  <si>
    <t>Forest growth minus decay</t>
  </si>
  <si>
    <t>Emissions from Decomposition of Harvested Wood Products</t>
  </si>
  <si>
    <t>Cropland Management</t>
  </si>
  <si>
    <t>Grassland Management</t>
  </si>
  <si>
    <t>Settlement Management</t>
  </si>
  <si>
    <t>Notes:</t>
  </si>
  <si>
    <t>-</t>
  </si>
  <si>
    <t xml:space="preserve"> Indicates no emissions</t>
  </si>
  <si>
    <t xml:space="preserve"> Indicates emissions truncated due to rounding</t>
  </si>
  <si>
    <t>x</t>
  </si>
  <si>
    <t xml:space="preserve"> Indicates data has been suppressed to respect confidentiality </t>
  </si>
  <si>
    <t>Global Warming Potential</t>
  </si>
  <si>
    <t>Unit</t>
  </si>
  <si>
    <t>kt</t>
  </si>
  <si>
    <t>Wetland Management</t>
  </si>
  <si>
    <t>Wildfires</t>
  </si>
  <si>
    <t>OTHER LAND USE (Not included in total B.C. emissions)</t>
  </si>
  <si>
    <t>Afforestation and Deforestation</t>
  </si>
  <si>
    <t xml:space="preserve">Forest Management </t>
  </si>
  <si>
    <t>BC TOTAL</t>
  </si>
  <si>
    <t>Slash pile burning</t>
  </si>
  <si>
    <t>2007-2016</t>
  </si>
  <si>
    <t>2015-2016 change</t>
  </si>
  <si>
    <t>0.00</t>
  </si>
  <si>
    <t xml:space="preserve">Estimates for the latest year (2016) are based on preliminary energy data; these data, though the best available information at the time of publication, are subject to revision in the next submission year. </t>
  </si>
  <si>
    <r>
      <t>CO</t>
    </r>
    <r>
      <rPr>
        <b/>
        <vertAlign val="subscript"/>
        <sz val="10"/>
        <color indexed="8"/>
        <rFont val="Arial"/>
        <family val="2"/>
      </rPr>
      <t>2</t>
    </r>
  </si>
  <si>
    <r>
      <t>CH</t>
    </r>
    <r>
      <rPr>
        <b/>
        <vertAlign val="subscript"/>
        <sz val="10"/>
        <color indexed="8"/>
        <rFont val="Arial"/>
        <family val="2"/>
      </rPr>
      <t>4</t>
    </r>
  </si>
  <si>
    <r>
      <t>N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</t>
    </r>
  </si>
  <si>
    <r>
      <t>SF</t>
    </r>
    <r>
      <rPr>
        <b/>
        <vertAlign val="subscript"/>
        <sz val="10"/>
        <color indexed="8"/>
        <rFont val="Arial"/>
        <family val="2"/>
      </rPr>
      <t>6</t>
    </r>
  </si>
  <si>
    <r>
      <t>NF</t>
    </r>
    <r>
      <rPr>
        <b/>
        <vertAlign val="subscript"/>
        <sz val="10"/>
        <rFont val="Arial"/>
        <family val="2"/>
      </rPr>
      <t>3</t>
    </r>
  </si>
  <si>
    <t>1990-2016 GHG Emission Summary for British Columbia</t>
  </si>
  <si>
    <r>
      <t>kt CO</t>
    </r>
    <r>
      <rPr>
        <vertAlign val="sub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 xml:space="preserve"> eq</t>
    </r>
  </si>
  <si>
    <t>Summary of B.C. Greenhouse Gas Emissions by Gas for 2016 (kilotonnes CO2e)</t>
  </si>
  <si>
    <t xml:space="preserve">Unit: </t>
  </si>
  <si>
    <t>kt CO2  eq</t>
  </si>
  <si>
    <r>
      <t>HFCs</t>
    </r>
    <r>
      <rPr>
        <b/>
        <vertAlign val="superscript"/>
        <sz val="10"/>
        <rFont val="Arial"/>
        <family val="2"/>
      </rPr>
      <t>5</t>
    </r>
  </si>
  <si>
    <r>
      <t>PFCs</t>
    </r>
    <r>
      <rPr>
        <b/>
        <vertAlign val="superscript"/>
        <sz val="10"/>
        <rFont val="Arial"/>
        <family val="2"/>
      </rPr>
      <t>5</t>
    </r>
  </si>
  <si>
    <t xml:space="preserve">5.  IPCC's Fourth Assessment Report provides global warming potentials (GWPs) for the various species of HFCs and PFCs. Chapter 1, Table 1-1 of this report provides a list of GWPs used.  </t>
  </si>
  <si>
    <r>
      <t>Railways</t>
    </r>
    <r>
      <rPr>
        <vertAlign val="superscript"/>
        <sz val="10"/>
        <rFont val="Arial"/>
        <family val="2"/>
      </rPr>
      <t>2</t>
    </r>
  </si>
  <si>
    <r>
      <t>Domestic Navigation</t>
    </r>
    <r>
      <rPr>
        <vertAlign val="superscript"/>
        <sz val="10"/>
        <rFont val="Arial"/>
        <family val="2"/>
      </rPr>
      <t>2</t>
    </r>
  </si>
  <si>
    <r>
      <t>Chemical Industry</t>
    </r>
    <r>
      <rPr>
        <b/>
        <vertAlign val="superscript"/>
        <sz val="10"/>
        <rFont val="Arial"/>
        <family val="2"/>
      </rPr>
      <t>3</t>
    </r>
  </si>
  <si>
    <r>
      <t>Production and Consumption of Halocarbons, 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and NF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4</t>
    </r>
  </si>
  <si>
    <t>2. BC has included estimated values for domestic navigation and railways (by gas and by total) for 2016. NIR has x-ed these values for 2016.</t>
  </si>
  <si>
    <r>
      <t>3. Emissions from Ammonia Production, Nitric Acid Production and Petrochemical Production and Carbon Black categories are included in Non-Energy Products from Fuels and Solvent Use as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eq values within provincial/territorial tables.</t>
    </r>
  </si>
  <si>
    <t>1. Emissions from ethanol and biodiesel are included in the Transport categories using gasoline and diesel respectively.</t>
  </si>
  <si>
    <r>
      <t>4. HFC and PFC consumption began in 1995; HFC emissions occurring as a by-product of HCFC production (HCFC-22 exclusively) only occurred in Canada from 1990−1992 and PFC emissions prior to 1995 are the result of by-product CF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emissions from the use of NF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</si>
</sst>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_-* #,##0_-;\-* #,##0_-;_-* &quot;-&quot;??_-;_-@_-"/>
    <numFmt numFmtId="167" formatCode="#,##0;\-#,##0;\-\ "/>
    <numFmt numFmtId="168" formatCode="&quot;$&quot;#,##0\ ;\(&quot;$&quot;#,##0\)"/>
    <numFmt numFmtId="169" formatCode="m/d"/>
    <numFmt numFmtId="170" formatCode="#,##0.0000"/>
    <numFmt numFmtId="171" formatCode="0.0000%"/>
    <numFmt numFmtId="172" formatCode="m/d/yy\ h:mm:ss"/>
    <numFmt numFmtId="173" formatCode="0.0%"/>
    <numFmt numFmtId="174" formatCode="#,##0.00;\-#,##0.00;\-\ "/>
    <numFmt numFmtId="175" formatCode="0.0"/>
    <numFmt numFmtId="176" formatCode="0.000000"/>
    <numFmt numFmtId="177" formatCode="#,##0.0000000_ ;\-#,##0.0000000\ "/>
    <numFmt numFmtId="178" formatCode="#,##0.000000000000_ ;\-#,##0.000000000000\ "/>
    <numFmt numFmtId="179" formatCode="0.0000000000000000"/>
    <numFmt numFmtId="180" formatCode="0.00000000000000"/>
    <numFmt numFmtId="181" formatCode="0.000000000000000"/>
    <numFmt numFmtId="182" formatCode="#,##0.00000000000000000000_ ;\-#,##0.00000000000000000000\ "/>
    <numFmt numFmtId="183" formatCode="#,##0.0000000000_ ;\-#,##0.0000000000\ "/>
    <numFmt numFmtId="184" formatCode="#,##0.000000_ ;\-#,##0.000000\ "/>
    <numFmt numFmtId="185" formatCode="#,##0.0000_ ;\-#,##0.0000\ "/>
    <numFmt numFmtId="186" formatCode="#,##0.00000000000000000_ ;\-#,##0.00000000000000000\ 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rgb="FF00008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2"/>
      <color theme="1"/>
      <name val="Arial"/>
      <family val="2"/>
    </font>
    <font>
      <vertAlign val="subscript"/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name val="Times New Roman"/>
      <family val="1"/>
    </font>
    <font>
      <sz val="11"/>
      <color indexed="62"/>
      <name val="Calibri"/>
      <family val="2"/>
    </font>
    <font>
      <sz val="10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2"/>
      <color indexed="8"/>
      <name val="Times New Roman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sz val="8"/>
      <name val="Helvetica"/>
      <family val="2"/>
    </font>
    <font>
      <sz val="14"/>
      <name val="Arial"/>
      <family val="2"/>
    </font>
    <font>
      <sz val="18"/>
      <name val="Arial"/>
      <family val="2"/>
    </font>
    <font>
      <b/>
      <sz val="18"/>
      <color indexed="56"/>
      <name val="Cambria"/>
      <family val="2"/>
    </font>
    <font>
      <u/>
      <sz val="10"/>
      <color indexed="12"/>
      <name val="Times New Roman"/>
      <family val="1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Calibri"/>
      <family val="2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1"/>
      <color rgb="FFFF0000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rgb="FF000080"/>
      <name val="Arial"/>
      <family val="2"/>
    </font>
    <font>
      <b/>
      <sz val="12"/>
      <color rgb="FFFF0000"/>
      <name val="Arial"/>
      <family val="2"/>
    </font>
    <font>
      <vertAlign val="subscript"/>
      <sz val="1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color rgb="FF000080"/>
      <name val="Arial"/>
      <family val="2"/>
    </font>
    <font>
      <vertAlign val="superscript"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80"/>
      </bottom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7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49" fontId="26" fillId="0" borderId="1" applyNumberFormat="0" applyFont="0" applyFill="0" applyBorder="0" applyProtection="0">
      <alignment horizontal="left" vertical="center"/>
    </xf>
    <xf numFmtId="49" fontId="26" fillId="0" borderId="1" applyNumberFormat="0" applyFont="0" applyFill="0" applyBorder="0" applyProtection="0">
      <alignment horizontal="left" vertical="center" indent="2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49" fontId="26" fillId="0" borderId="2" applyNumberFormat="0" applyFont="0" applyFill="0" applyBorder="0" applyProtection="0">
      <alignment horizontal="left" vertical="center"/>
    </xf>
    <xf numFmtId="49" fontId="26" fillId="0" borderId="2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49" fontId="26" fillId="0" borderId="2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Border="0" applyAlignment="0"/>
    <xf numFmtId="4" fontId="28" fillId="20" borderId="0" applyBorder="0" applyAlignment="0"/>
    <xf numFmtId="0" fontId="26" fillId="20" borderId="0" applyBorder="0">
      <alignment horizontal="right" vertical="center"/>
    </xf>
    <xf numFmtId="4" fontId="26" fillId="20" borderId="0" applyBorder="0">
      <alignment horizontal="right" vertical="center"/>
    </xf>
    <xf numFmtId="0" fontId="26" fillId="20" borderId="1">
      <alignment horizontal="right" vertical="center"/>
    </xf>
    <xf numFmtId="4" fontId="26" fillId="21" borderId="0" applyBorder="0">
      <alignment horizontal="right" vertical="center"/>
    </xf>
    <xf numFmtId="4" fontId="26" fillId="21" borderId="0" applyBorder="0">
      <alignment horizontal="right" vertical="center"/>
    </xf>
    <xf numFmtId="0" fontId="29" fillId="21" borderId="1">
      <alignment horizontal="right" vertical="center"/>
    </xf>
    <xf numFmtId="4" fontId="29" fillId="21" borderId="1">
      <alignment horizontal="right" vertical="center"/>
    </xf>
    <xf numFmtId="0" fontId="29" fillId="21" borderId="3">
      <alignment horizontal="right" vertical="center"/>
    </xf>
    <xf numFmtId="0" fontId="30" fillId="21" borderId="1">
      <alignment horizontal="right" vertical="center"/>
    </xf>
    <xf numFmtId="4" fontId="30" fillId="21" borderId="1">
      <alignment horizontal="right" vertical="center"/>
    </xf>
    <xf numFmtId="0" fontId="29" fillId="22" borderId="1">
      <alignment horizontal="right" vertical="center"/>
    </xf>
    <xf numFmtId="4" fontId="29" fillId="22" borderId="1">
      <alignment horizontal="right" vertical="center"/>
    </xf>
    <xf numFmtId="0" fontId="29" fillId="22" borderId="3">
      <alignment horizontal="right" vertical="center"/>
    </xf>
    <xf numFmtId="0" fontId="29" fillId="22" borderId="1">
      <alignment horizontal="right" vertical="center"/>
    </xf>
    <xf numFmtId="4" fontId="29" fillId="22" borderId="1">
      <alignment horizontal="right" vertical="center"/>
    </xf>
    <xf numFmtId="0" fontId="29" fillId="22" borderId="4">
      <alignment horizontal="right" vertical="center"/>
    </xf>
    <xf numFmtId="0" fontId="29" fillId="22" borderId="2">
      <alignment horizontal="right" vertical="center"/>
    </xf>
    <xf numFmtId="4" fontId="29" fillId="22" borderId="2">
      <alignment horizontal="right" vertical="center"/>
    </xf>
    <xf numFmtId="0" fontId="29" fillId="22" borderId="5">
      <alignment horizontal="right" vertical="center"/>
    </xf>
    <xf numFmtId="4" fontId="29" fillId="22" borderId="5">
      <alignment horizontal="right" vertical="center"/>
    </xf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31" fillId="23" borderId="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23" borderId="7" applyNumberFormat="0" applyAlignment="0" applyProtection="0"/>
    <xf numFmtId="4" fontId="28" fillId="0" borderId="8" applyFill="0" applyBorder="0" applyProtection="0">
      <alignment horizontal="right" vertical="center"/>
    </xf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9" fillId="0" borderId="0" applyNumberFormat="0">
      <alignment horizontal="right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22" borderId="12">
      <alignment horizontal="left" vertical="center" wrapText="1" indent="2"/>
    </xf>
    <xf numFmtId="0" fontId="26" fillId="0" borderId="12">
      <alignment horizontal="left" vertical="center" wrapText="1" indent="2"/>
    </xf>
    <xf numFmtId="0" fontId="26" fillId="21" borderId="2">
      <alignment horizontal="left"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9" fillId="0" borderId="13">
      <alignment horizontal="left" vertical="top" wrapText="1"/>
    </xf>
    <xf numFmtId="0" fontId="38" fillId="7" borderId="7" applyNumberFormat="0" applyAlignment="0" applyProtection="0"/>
    <xf numFmtId="0" fontId="39" fillId="0" borderId="14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40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 applyNumberFormat="0" applyFont="0" applyFill="0" applyAlignment="0" applyProtection="0"/>
    <xf numFmtId="0" fontId="44" fillId="0" borderId="16" applyNumberFormat="0" applyFill="0" applyAlignment="0" applyProtection="0"/>
    <xf numFmtId="0" fontId="43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6" fillId="0" borderId="17" applyNumberFormat="0" applyFill="0" applyAlignment="0" applyProtection="0"/>
    <xf numFmtId="0" fontId="45" fillId="0" borderId="0" applyNumberFormat="0" applyFon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7" borderId="7" applyNumberFormat="0" applyAlignment="0" applyProtection="0"/>
    <xf numFmtId="0" fontId="38" fillId="7" borderId="7" applyNumberFormat="0" applyAlignment="0" applyProtection="0"/>
    <xf numFmtId="0" fontId="26" fillId="0" borderId="0" applyBorder="0">
      <alignment horizontal="right" vertical="center"/>
    </xf>
    <xf numFmtId="4" fontId="26" fillId="0" borderId="0" applyBorder="0">
      <alignment horizontal="right" vertical="center"/>
    </xf>
    <xf numFmtId="0" fontId="26" fillId="0" borderId="19">
      <alignment horizontal="right" vertical="center"/>
    </xf>
    <xf numFmtId="0" fontId="26" fillId="0" borderId="1">
      <alignment horizontal="right" vertical="center"/>
    </xf>
    <xf numFmtId="4" fontId="26" fillId="0" borderId="1">
      <alignment horizontal="right" vertical="center"/>
    </xf>
    <xf numFmtId="0" fontId="26" fillId="0" borderId="3">
      <alignment horizontal="right"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" fontId="49" fillId="21" borderId="0" applyBorder="0">
      <alignment horizontal="right" vertical="center"/>
    </xf>
    <xf numFmtId="0" fontId="2" fillId="26" borderId="1"/>
    <xf numFmtId="0" fontId="48" fillId="0" borderId="0" applyNumberFormat="0" applyFill="0" applyBorder="0" applyAlignment="0" applyProtection="0">
      <alignment vertical="top"/>
      <protection locked="0"/>
    </xf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165" fontId="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4" fontId="26" fillId="0" borderId="1" applyFill="0" applyBorder="0" applyProtection="0">
      <alignment horizontal="right" vertical="center"/>
    </xf>
    <xf numFmtId="4" fontId="26" fillId="0" borderId="0" applyFill="0" applyBorder="0" applyProtection="0">
      <alignment horizontal="right" vertical="center"/>
    </xf>
    <xf numFmtId="49" fontId="28" fillId="0" borderId="1" applyNumberFormat="0" applyFill="0" applyBorder="0" applyProtection="0">
      <alignment horizontal="left" vertical="center"/>
    </xf>
    <xf numFmtId="0" fontId="28" fillId="0" borderId="0" applyNumberFormat="0" applyFill="0" applyBorder="0" applyProtection="0">
      <alignment horizontal="left" vertical="center"/>
    </xf>
    <xf numFmtId="0" fontId="28" fillId="0" borderId="0" applyNumberFormat="0" applyFill="0" applyBorder="0" applyProtection="0">
      <alignment horizontal="left" vertical="center"/>
    </xf>
    <xf numFmtId="0" fontId="26" fillId="0" borderId="1" applyNumberFormat="0" applyFill="0" applyAlignment="0" applyProtection="0"/>
    <xf numFmtId="0" fontId="52" fillId="28" borderId="0" applyNumberFormat="0" applyFont="0" applyBorder="0" applyAlignment="0" applyProtection="0"/>
    <xf numFmtId="0" fontId="52" fillId="29" borderId="0" applyNumberFormat="0" applyFont="0" applyBorder="0" applyAlignment="0" applyProtection="0"/>
    <xf numFmtId="0" fontId="52" fillId="28" borderId="0" applyNumberFormat="0" applyFont="0" applyBorder="0" applyAlignment="0" applyProtection="0"/>
    <xf numFmtId="0" fontId="2" fillId="29" borderId="0" applyNumberFormat="0" applyFont="0" applyBorder="0" applyAlignment="0" applyProtection="0"/>
    <xf numFmtId="0" fontId="52" fillId="29" borderId="0" applyNumberFormat="0" applyFont="0" applyBorder="0" applyAlignment="0" applyProtection="0"/>
    <xf numFmtId="0" fontId="52" fillId="29" borderId="0" applyNumberFormat="0" applyFon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170" fontId="26" fillId="30" borderId="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20" applyNumberFormat="0" applyFont="0" applyFill="0" applyAlignment="0" applyProtection="0"/>
    <xf numFmtId="0" fontId="2" fillId="0" borderId="21" applyNumberFormat="0" applyFont="0" applyFill="0" applyAlignment="0" applyProtection="0"/>
    <xf numFmtId="0" fontId="2" fillId="0" borderId="22" applyNumberFormat="0" applyFont="0" applyFill="0" applyAlignment="0" applyProtection="0"/>
    <xf numFmtId="0" fontId="2" fillId="0" borderId="23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31" borderId="0" applyNumberFormat="0" applyFont="0" applyBorder="0" applyAlignment="0" applyProtection="0"/>
    <xf numFmtId="0" fontId="2" fillId="0" borderId="25" applyNumberFormat="0" applyFont="0" applyFill="0" applyAlignment="0" applyProtection="0"/>
    <xf numFmtId="0" fontId="2" fillId="0" borderId="26" applyNumberFormat="0" applyFont="0" applyFill="0" applyAlignment="0" applyProtection="0"/>
    <xf numFmtId="46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27" applyNumberFormat="0" applyFont="0" applyFill="0" applyAlignment="0" applyProtection="0"/>
    <xf numFmtId="0" fontId="2" fillId="0" borderId="28" applyNumberFormat="0" applyFont="0" applyFill="0" applyAlignment="0" applyProtection="0"/>
    <xf numFmtId="0" fontId="2" fillId="0" borderId="11" applyNumberFormat="0" applyFont="0" applyFill="0" applyAlignment="0" applyProtection="0"/>
    <xf numFmtId="0" fontId="2" fillId="0" borderId="29" applyNumberFormat="0" applyFont="0" applyFill="0" applyAlignment="0" applyProtection="0"/>
    <xf numFmtId="0" fontId="2" fillId="0" borderId="11" applyNumberFormat="0" applyFont="0" applyFill="0" applyAlignment="0" applyProtection="0"/>
    <xf numFmtId="0" fontId="2" fillId="0" borderId="0" applyNumberFormat="0" applyFont="0" applyFill="0" applyBorder="0" applyProtection="0">
      <alignment horizontal="center"/>
    </xf>
    <xf numFmtId="0" fontId="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" fillId="31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30" applyNumberFormat="0" applyFont="0" applyFill="0" applyAlignment="0" applyProtection="0"/>
    <xf numFmtId="0" fontId="2" fillId="0" borderId="31" applyNumberFormat="0" applyFont="0" applyFill="0" applyAlignment="0" applyProtection="0"/>
    <xf numFmtId="172" fontId="2" fillId="0" borderId="0" applyFont="0" applyFill="0" applyBorder="0" applyAlignment="0" applyProtection="0"/>
    <xf numFmtId="0" fontId="2" fillId="0" borderId="32" applyNumberFormat="0" applyFont="0" applyFill="0" applyAlignment="0" applyProtection="0"/>
    <xf numFmtId="0" fontId="2" fillId="0" borderId="33" applyNumberFormat="0" applyFont="0" applyFill="0" applyAlignment="0" applyProtection="0"/>
    <xf numFmtId="0" fontId="2" fillId="0" borderId="34" applyNumberFormat="0" applyFont="0" applyFill="0" applyAlignment="0" applyProtection="0"/>
    <xf numFmtId="0" fontId="2" fillId="0" borderId="35" applyNumberFormat="0" applyFont="0" applyFill="0" applyAlignment="0" applyProtection="0"/>
    <xf numFmtId="0" fontId="2" fillId="0" borderId="36" applyNumberFormat="0" applyFont="0" applyFill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33" fillId="3" borderId="0" applyNumberFormat="0" applyBorder="0" applyAlignment="0" applyProtection="0"/>
    <xf numFmtId="0" fontId="26" fillId="29" borderId="1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55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5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24" borderId="1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/>
    <xf numFmtId="0" fontId="60" fillId="0" borderId="0"/>
    <xf numFmtId="0" fontId="60" fillId="0" borderId="0"/>
    <xf numFmtId="43" fontId="2" fillId="0" borderId="0" applyFont="0" applyFill="0" applyBorder="0" applyAlignment="0" applyProtection="0"/>
    <xf numFmtId="0" fontId="60" fillId="0" borderId="0"/>
    <xf numFmtId="0" fontId="63" fillId="0" borderId="0"/>
    <xf numFmtId="0" fontId="40" fillId="0" borderId="15" applyNumberFormat="0" applyFill="0" applyAlignment="0" applyProtection="0"/>
    <xf numFmtId="0" fontId="52" fillId="29" borderId="0" applyNumberFormat="0" applyFont="0" applyBorder="0" applyAlignment="0" applyProtection="0"/>
    <xf numFmtId="0" fontId="63" fillId="0" borderId="0"/>
    <xf numFmtId="0" fontId="2" fillId="0" borderId="0"/>
    <xf numFmtId="0" fontId="52" fillId="29" borderId="0" applyNumberFormat="0" applyFont="0" applyBorder="0" applyAlignment="0" applyProtection="0"/>
    <xf numFmtId="0" fontId="2" fillId="25" borderId="11" applyNumberFormat="0" applyFont="0" applyAlignment="0" applyProtection="0"/>
    <xf numFmtId="43" fontId="2" fillId="0" borderId="0" applyFont="0" applyFill="0" applyBorder="0" applyAlignment="0" applyProtection="0"/>
    <xf numFmtId="0" fontId="44" fillId="0" borderId="16" applyNumberFormat="0" applyFill="0" applyAlignment="0" applyProtection="0"/>
    <xf numFmtId="0" fontId="46" fillId="0" borderId="17" applyNumberFormat="0" applyFill="0" applyAlignment="0" applyProtection="0"/>
    <xf numFmtId="0" fontId="2" fillId="0" borderId="0"/>
    <xf numFmtId="0" fontId="2" fillId="25" borderId="11" applyNumberFormat="0" applyFont="0" applyAlignment="0" applyProtection="0"/>
    <xf numFmtId="9" fontId="63" fillId="0" borderId="0" applyFont="0" applyFill="0" applyBorder="0" applyAlignment="0" applyProtection="0"/>
    <xf numFmtId="0" fontId="40" fillId="0" borderId="15" applyNumberFormat="0" applyFill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2"/>
    </xf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5"/>
    </xf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6" fillId="21" borderId="0" applyBorder="0">
      <alignment horizontal="right" vertical="center"/>
    </xf>
    <xf numFmtId="4" fontId="26" fillId="21" borderId="0" applyBorder="0">
      <alignment horizontal="right" vertical="center"/>
    </xf>
    <xf numFmtId="0" fontId="26" fillId="21" borderId="0" applyBorder="0">
      <alignment horizontal="right" vertical="center"/>
    </xf>
    <xf numFmtId="4" fontId="26" fillId="21" borderId="0" applyBorder="0">
      <alignment horizontal="right" vertical="center"/>
    </xf>
    <xf numFmtId="4" fontId="26" fillId="21" borderId="41">
      <alignment horizontal="right"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2" fillId="0" borderId="0"/>
    <xf numFmtId="0" fontId="2" fillId="29" borderId="0" applyNumberFormat="0" applyFont="0" applyBorder="0" applyAlignment="0" applyProtection="0"/>
    <xf numFmtId="0" fontId="2" fillId="29" borderId="0" applyNumberFormat="0" applyFont="0" applyBorder="0" applyAlignment="0" applyProtection="0"/>
    <xf numFmtId="0" fontId="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3" fillId="0" borderId="0" xfId="3" applyFont="1" applyAlignment="1"/>
    <xf numFmtId="0" fontId="5" fillId="0" borderId="0" xfId="2" applyFont="1" applyFill="1" applyBorder="1" applyAlignment="1">
      <alignment vertical="center"/>
    </xf>
    <xf numFmtId="0" fontId="5" fillId="0" borderId="0" xfId="3" applyFont="1" applyAlignment="1"/>
    <xf numFmtId="0" fontId="12" fillId="0" borderId="0" xfId="3" applyFont="1"/>
    <xf numFmtId="0" fontId="4" fillId="0" borderId="0" xfId="3"/>
    <xf numFmtId="0" fontId="3" fillId="0" borderId="0" xfId="2" applyFont="1" applyAlignment="1"/>
    <xf numFmtId="0" fontId="2" fillId="0" borderId="0" xfId="3" applyFont="1"/>
    <xf numFmtId="0" fontId="58" fillId="0" borderId="0" xfId="3" applyFont="1"/>
    <xf numFmtId="0" fontId="18" fillId="0" borderId="0" xfId="3" applyFont="1"/>
    <xf numFmtId="0" fontId="4" fillId="0" borderId="0" xfId="3" applyFont="1"/>
    <xf numFmtId="0" fontId="3" fillId="34" borderId="1" xfId="2" applyFont="1" applyFill="1" applyBorder="1" applyAlignment="1">
      <alignment horizontal="left" vertical="center"/>
    </xf>
    <xf numFmtId="0" fontId="13" fillId="34" borderId="1" xfId="5" applyFont="1" applyFill="1" applyBorder="1" applyAlignment="1">
      <alignment horizontal="left" vertical="center"/>
    </xf>
    <xf numFmtId="0" fontId="14" fillId="34" borderId="1" xfId="5" applyFont="1" applyFill="1" applyBorder="1"/>
    <xf numFmtId="0" fontId="4" fillId="34" borderId="1" xfId="3" applyFill="1" applyBorder="1"/>
    <xf numFmtId="0" fontId="6" fillId="34" borderId="1" xfId="5" applyFont="1" applyFill="1" applyBorder="1" applyAlignment="1"/>
    <xf numFmtId="0" fontId="6" fillId="34" borderId="1" xfId="5" applyFont="1" applyFill="1" applyBorder="1"/>
    <xf numFmtId="0" fontId="2" fillId="34" borderId="1" xfId="5" applyFont="1" applyFill="1" applyBorder="1" applyAlignment="1"/>
    <xf numFmtId="0" fontId="2" fillId="34" borderId="1" xfId="6" applyFont="1" applyFill="1" applyBorder="1"/>
    <xf numFmtId="0" fontId="17" fillId="34" borderId="1" xfId="5" applyFont="1" applyFill="1" applyBorder="1"/>
    <xf numFmtId="0" fontId="2" fillId="34" borderId="1" xfId="5" applyFont="1" applyFill="1" applyBorder="1"/>
    <xf numFmtId="0" fontId="2" fillId="34" borderId="1" xfId="5" applyFont="1" applyFill="1" applyBorder="1" applyAlignment="1">
      <alignment horizontal="right"/>
    </xf>
    <xf numFmtId="0" fontId="19" fillId="34" borderId="1" xfId="5" applyFont="1" applyFill="1" applyBorder="1" applyAlignment="1">
      <alignment horizontal="right"/>
    </xf>
    <xf numFmtId="0" fontId="17" fillId="34" borderId="1" xfId="5" applyFont="1" applyFill="1" applyBorder="1" applyAlignment="1"/>
    <xf numFmtId="0" fontId="17" fillId="34" borderId="1" xfId="5" applyFont="1" applyFill="1" applyBorder="1" applyAlignment="1">
      <alignment horizontal="left"/>
    </xf>
    <xf numFmtId="0" fontId="21" fillId="34" borderId="1" xfId="5" applyFont="1" applyFill="1" applyBorder="1"/>
    <xf numFmtId="0" fontId="22" fillId="34" borderId="1" xfId="5" applyFont="1" applyFill="1" applyBorder="1"/>
    <xf numFmtId="0" fontId="6" fillId="34" borderId="1" xfId="6" applyFont="1" applyFill="1" applyBorder="1" applyAlignment="1"/>
    <xf numFmtId="0" fontId="6" fillId="34" borderId="1" xfId="6" applyFont="1" applyFill="1" applyBorder="1"/>
    <xf numFmtId="0" fontId="15" fillId="34" borderId="1" xfId="6" applyFont="1" applyFill="1" applyBorder="1" applyAlignment="1">
      <alignment horizontal="left" vertical="center"/>
    </xf>
    <xf numFmtId="0" fontId="13" fillId="34" borderId="1" xfId="5" applyFont="1" applyFill="1" applyBorder="1"/>
    <xf numFmtId="0" fontId="21" fillId="34" borderId="1" xfId="5" applyFont="1" applyFill="1" applyBorder="1" applyAlignment="1"/>
    <xf numFmtId="0" fontId="16" fillId="34" borderId="1" xfId="0" applyNumberFormat="1" applyFont="1" applyFill="1" applyBorder="1" applyAlignment="1"/>
    <xf numFmtId="0" fontId="16" fillId="35" borderId="1" xfId="0" applyFont="1" applyFill="1" applyBorder="1" applyAlignment="1"/>
    <xf numFmtId="0" fontId="4" fillId="0" borderId="0" xfId="3" applyFill="1"/>
    <xf numFmtId="0" fontId="12" fillId="35" borderId="0" xfId="3" applyFont="1" applyFill="1"/>
    <xf numFmtId="0" fontId="4" fillId="34" borderId="0" xfId="3" applyFill="1" applyAlignment="1">
      <alignment vertical="center" wrapText="1"/>
    </xf>
    <xf numFmtId="0" fontId="20" fillId="0" borderId="0" xfId="3" applyFont="1"/>
    <xf numFmtId="0" fontId="23" fillId="0" borderId="0" xfId="3" applyFont="1"/>
    <xf numFmtId="0" fontId="16" fillId="34" borderId="1" xfId="5" applyFont="1" applyFill="1" applyBorder="1" applyAlignment="1">
      <alignment horizontal="left" vertical="center"/>
    </xf>
    <xf numFmtId="0" fontId="4" fillId="34" borderId="0" xfId="3" applyFont="1" applyFill="1" applyAlignment="1">
      <alignment vertical="center" wrapText="1"/>
    </xf>
    <xf numFmtId="0" fontId="16" fillId="34" borderId="1" xfId="5" applyFont="1" applyFill="1" applyBorder="1" applyAlignment="1"/>
    <xf numFmtId="0" fontId="16" fillId="35" borderId="1" xfId="5" applyFont="1" applyFill="1" applyBorder="1" applyAlignment="1"/>
    <xf numFmtId="0" fontId="16" fillId="35" borderId="1" xfId="5" applyFont="1" applyFill="1" applyBorder="1" applyAlignment="1">
      <alignment vertical="center"/>
    </xf>
    <xf numFmtId="0" fontId="18" fillId="0" borderId="0" xfId="3" applyFont="1" applyAlignment="1">
      <alignment vertical="center"/>
    </xf>
    <xf numFmtId="0" fontId="2" fillId="32" borderId="40" xfId="2" applyFont="1" applyFill="1" applyBorder="1" applyAlignment="1">
      <alignment horizontal="center" vertical="center"/>
    </xf>
    <xf numFmtId="0" fontId="2" fillId="32" borderId="40" xfId="2" applyFont="1" applyFill="1" applyBorder="1" applyAlignment="1">
      <alignment vertical="center"/>
    </xf>
    <xf numFmtId="0" fontId="18" fillId="32" borderId="40" xfId="3" applyFont="1" applyFill="1" applyBorder="1"/>
    <xf numFmtId="0" fontId="18" fillId="32" borderId="40" xfId="3" applyFont="1" applyFill="1" applyBorder="1" applyAlignment="1">
      <alignment vertical="center"/>
    </xf>
    <xf numFmtId="4" fontId="18" fillId="32" borderId="40" xfId="1513" applyNumberFormat="1" applyFont="1" applyFill="1" applyBorder="1"/>
    <xf numFmtId="0" fontId="18" fillId="32" borderId="40" xfId="3" applyFont="1" applyFill="1" applyBorder="1" applyAlignment="1">
      <alignment horizontal="center"/>
    </xf>
    <xf numFmtId="0" fontId="16" fillId="33" borderId="1" xfId="2" applyFont="1" applyFill="1" applyBorder="1" applyAlignment="1">
      <alignment horizontal="center" vertical="center" wrapText="1"/>
    </xf>
    <xf numFmtId="173" fontId="6" fillId="32" borderId="0" xfId="1" applyNumberFormat="1" applyFont="1" applyFill="1" applyBorder="1" applyAlignment="1">
      <alignment horizontal="center"/>
    </xf>
    <xf numFmtId="0" fontId="61" fillId="32" borderId="0" xfId="2" applyFont="1" applyFill="1" applyBorder="1" applyAlignment="1"/>
    <xf numFmtId="173" fontId="6" fillId="32" borderId="0" xfId="1" applyNumberFormat="1" applyFont="1" applyFill="1" applyBorder="1"/>
    <xf numFmtId="167" fontId="18" fillId="0" borderId="0" xfId="3" applyNumberFormat="1" applyFont="1" applyFill="1" applyAlignment="1">
      <alignment horizontal="right"/>
    </xf>
    <xf numFmtId="0" fontId="64" fillId="34" borderId="1" xfId="5" applyFont="1" applyFill="1" applyBorder="1" applyAlignment="1">
      <alignment horizontal="left"/>
    </xf>
    <xf numFmtId="0" fontId="3" fillId="0" borderId="0" xfId="2" applyFont="1" applyFill="1" applyBorder="1" applyAlignment="1">
      <alignment vertical="center"/>
    </xf>
    <xf numFmtId="0" fontId="3" fillId="0" borderId="0" xfId="3" applyFont="1" applyFill="1" applyAlignment="1"/>
    <xf numFmtId="0" fontId="57" fillId="0" borderId="0" xfId="2" applyFont="1" applyFill="1" applyBorder="1" applyAlignment="1">
      <alignment vertical="center"/>
    </xf>
    <xf numFmtId="0" fontId="66" fillId="0" borderId="0" xfId="2" applyFont="1" applyFill="1" applyBorder="1" applyAlignment="1">
      <alignment vertical="center"/>
    </xf>
    <xf numFmtId="0" fontId="5" fillId="0" borderId="0" xfId="3" applyFont="1" applyFill="1" applyAlignment="1"/>
    <xf numFmtId="167" fontId="15" fillId="0" borderId="0" xfId="3" applyNumberFormat="1" applyFont="1" applyFill="1" applyAlignment="1">
      <alignment horizontal="right"/>
    </xf>
    <xf numFmtId="167" fontId="16" fillId="0" borderId="0" xfId="3" applyNumberFormat="1" applyFont="1" applyFill="1" applyAlignment="1">
      <alignment horizontal="right"/>
    </xf>
    <xf numFmtId="167" fontId="16" fillId="0" borderId="0" xfId="3" applyNumberFormat="1" applyFont="1" applyFill="1" applyBorder="1" applyAlignment="1">
      <alignment horizontal="right"/>
    </xf>
    <xf numFmtId="167" fontId="18" fillId="0" borderId="0" xfId="3" applyNumberFormat="1" applyFont="1" applyFill="1" applyBorder="1" applyAlignment="1">
      <alignment horizontal="right"/>
    </xf>
    <xf numFmtId="0" fontId="70" fillId="0" borderId="0" xfId="3" applyFont="1"/>
    <xf numFmtId="0" fontId="62" fillId="0" borderId="0" xfId="3" applyFont="1"/>
    <xf numFmtId="0" fontId="2" fillId="0" borderId="0" xfId="3" applyFont="1" applyAlignment="1">
      <alignment horizontal="center"/>
    </xf>
    <xf numFmtId="0" fontId="2" fillId="0" borderId="0" xfId="3" quotePrefix="1" applyFont="1" applyAlignment="1">
      <alignment horizontal="center"/>
    </xf>
    <xf numFmtId="0" fontId="2" fillId="0" borderId="0" xfId="3" applyFont="1" applyFill="1" applyAlignment="1"/>
    <xf numFmtId="0" fontId="2" fillId="0" borderId="0" xfId="3" applyFont="1" applyFill="1"/>
    <xf numFmtId="0" fontId="3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2" applyFont="1" applyAlignment="1"/>
    <xf numFmtId="0" fontId="11" fillId="0" borderId="0" xfId="2" applyFont="1" applyAlignment="1"/>
    <xf numFmtId="167" fontId="15" fillId="37" borderId="1" xfId="0" applyNumberFormat="1" applyFont="1" applyFill="1" applyBorder="1" applyAlignment="1">
      <alignment horizontal="right"/>
    </xf>
    <xf numFmtId="0" fontId="13" fillId="34" borderId="0" xfId="5" applyFont="1" applyFill="1" applyBorder="1" applyAlignment="1">
      <alignment horizontal="left" vertical="center"/>
    </xf>
    <xf numFmtId="0" fontId="14" fillId="34" borderId="0" xfId="5" applyFont="1" applyFill="1"/>
    <xf numFmtId="0" fontId="6" fillId="34" borderId="0" xfId="5" applyFont="1" applyFill="1" applyAlignment="1"/>
    <xf numFmtId="0" fontId="6" fillId="34" borderId="0" xfId="5" applyFont="1" applyFill="1"/>
    <xf numFmtId="0" fontId="2" fillId="34" borderId="0" xfId="5" applyFont="1" applyFill="1" applyAlignment="1"/>
    <xf numFmtId="0" fontId="2" fillId="34" borderId="0" xfId="6" applyFont="1" applyFill="1"/>
    <xf numFmtId="0" fontId="17" fillId="34" borderId="0" xfId="5" applyFont="1" applyFill="1"/>
    <xf numFmtId="0" fontId="2" fillId="34" borderId="0" xfId="5" applyFont="1" applyFill="1"/>
    <xf numFmtId="0" fontId="19" fillId="34" borderId="0" xfId="5" applyFont="1" applyFill="1" applyAlignment="1">
      <alignment horizontal="right"/>
    </xf>
    <xf numFmtId="0" fontId="17" fillId="34" borderId="0" xfId="5" applyFont="1" applyFill="1" applyAlignment="1"/>
    <xf numFmtId="0" fontId="17" fillId="34" borderId="0" xfId="5" applyFont="1" applyFill="1" applyAlignment="1">
      <alignment horizontal="left"/>
    </xf>
    <xf numFmtId="0" fontId="6" fillId="34" borderId="0" xfId="5" applyFont="1" applyFill="1" applyBorder="1" applyAlignment="1"/>
    <xf numFmtId="0" fontId="6" fillId="34" borderId="0" xfId="5" applyFont="1" applyFill="1" applyBorder="1"/>
    <xf numFmtId="0" fontId="21" fillId="34" borderId="0" xfId="5" applyFont="1" applyFill="1" applyBorder="1"/>
    <xf numFmtId="0" fontId="2" fillId="34" borderId="0" xfId="5" applyFont="1" applyFill="1" applyBorder="1" applyAlignment="1"/>
    <xf numFmtId="0" fontId="22" fillId="34" borderId="0" xfId="5" applyFont="1" applyFill="1" applyBorder="1"/>
    <xf numFmtId="0" fontId="2" fillId="34" borderId="0" xfId="5" applyFont="1" applyFill="1" applyBorder="1"/>
    <xf numFmtId="0" fontId="6" fillId="34" borderId="42" xfId="6" applyFont="1" applyFill="1" applyBorder="1" applyAlignment="1"/>
    <xf numFmtId="0" fontId="6" fillId="34" borderId="42" xfId="6" applyFont="1" applyFill="1" applyBorder="1"/>
    <xf numFmtId="0" fontId="15" fillId="34" borderId="0" xfId="6" applyFont="1" applyFill="1" applyBorder="1" applyAlignment="1">
      <alignment horizontal="left" vertical="center"/>
    </xf>
    <xf numFmtId="0" fontId="13" fillId="34" borderId="0" xfId="5" applyFont="1" applyFill="1"/>
    <xf numFmtId="0" fontId="17" fillId="34" borderId="0" xfId="5" applyFont="1" applyFill="1" applyAlignment="1">
      <alignment horizontal="right"/>
    </xf>
    <xf numFmtId="0" fontId="17" fillId="34" borderId="0" xfId="5" applyFont="1" applyFill="1" applyBorder="1" applyAlignment="1"/>
    <xf numFmtId="0" fontId="17" fillId="34" borderId="0" xfId="5" applyFont="1" applyFill="1" applyBorder="1"/>
    <xf numFmtId="0" fontId="6" fillId="34" borderId="0" xfId="6" applyFont="1" applyFill="1" applyBorder="1" applyAlignment="1"/>
    <xf numFmtId="0" fontId="6" fillId="34" borderId="0" xfId="6" applyFont="1" applyFill="1" applyBorder="1"/>
    <xf numFmtId="0" fontId="6" fillId="34" borderId="43" xfId="5" applyFont="1" applyFill="1" applyBorder="1"/>
    <xf numFmtId="0" fontId="21" fillId="34" borderId="0" xfId="5" applyFont="1" applyFill="1" applyAlignment="1"/>
    <xf numFmtId="0" fontId="21" fillId="34" borderId="0" xfId="5" applyFont="1" applyFill="1"/>
    <xf numFmtId="0" fontId="13" fillId="34" borderId="0" xfId="5" applyFont="1" applyFill="1" applyBorder="1"/>
    <xf numFmtId="0" fontId="6" fillId="34" borderId="43" xfId="5" applyFont="1" applyFill="1" applyBorder="1" applyAlignment="1"/>
    <xf numFmtId="0" fontId="13" fillId="34" borderId="43" xfId="5" applyFont="1" applyFill="1" applyBorder="1"/>
    <xf numFmtId="0" fontId="4" fillId="34" borderId="0" xfId="3" applyFill="1"/>
    <xf numFmtId="0" fontId="6" fillId="34" borderId="42" xfId="5" applyFont="1" applyFill="1" applyBorder="1" applyAlignment="1"/>
    <xf numFmtId="0" fontId="6" fillId="34" borderId="42" xfId="5" applyFont="1" applyFill="1" applyBorder="1"/>
    <xf numFmtId="0" fontId="16" fillId="34" borderId="38" xfId="0" applyNumberFormat="1" applyFont="1" applyFill="1" applyBorder="1" applyAlignment="1">
      <alignment wrapText="1"/>
    </xf>
    <xf numFmtId="0" fontId="12" fillId="35" borderId="38" xfId="3" applyFont="1" applyFill="1" applyBorder="1"/>
    <xf numFmtId="1" fontId="9" fillId="37" borderId="1" xfId="4" applyNumberFormat="1" applyFont="1" applyFill="1" applyBorder="1" applyAlignment="1">
      <alignment horizontal="center" vertical="center"/>
    </xf>
    <xf numFmtId="165" fontId="9" fillId="37" borderId="1" xfId="4" applyFont="1" applyFill="1" applyBorder="1" applyAlignment="1">
      <alignment horizontal="center" vertical="center"/>
    </xf>
    <xf numFmtId="165" fontId="10" fillId="37" borderId="1" xfId="4" applyFont="1" applyFill="1" applyBorder="1"/>
    <xf numFmtId="3" fontId="10" fillId="37" borderId="1" xfId="4" applyNumberFormat="1" applyFont="1" applyFill="1" applyBorder="1"/>
    <xf numFmtId="167" fontId="69" fillId="37" borderId="1" xfId="3" applyNumberFormat="1" applyFont="1" applyFill="1" applyBorder="1" applyAlignment="1">
      <alignment horizontal="right"/>
    </xf>
    <xf numFmtId="167" fontId="15" fillId="37" borderId="1" xfId="3" applyNumberFormat="1" applyFont="1" applyFill="1" applyBorder="1" applyAlignment="1">
      <alignment horizontal="right"/>
    </xf>
    <xf numFmtId="167" fontId="16" fillId="37" borderId="1" xfId="3" applyNumberFormat="1" applyFont="1" applyFill="1" applyBorder="1" applyAlignment="1">
      <alignment horizontal="right"/>
    </xf>
    <xf numFmtId="167" fontId="18" fillId="37" borderId="1" xfId="3" applyNumberFormat="1" applyFont="1" applyFill="1" applyBorder="1" applyAlignment="1">
      <alignment horizontal="right"/>
    </xf>
    <xf numFmtId="167" fontId="20" fillId="37" borderId="1" xfId="3" applyNumberFormat="1" applyFont="1" applyFill="1" applyBorder="1" applyAlignment="1">
      <alignment horizontal="right"/>
    </xf>
    <xf numFmtId="0" fontId="18" fillId="37" borderId="1" xfId="3" applyFont="1" applyFill="1" applyBorder="1"/>
    <xf numFmtId="1" fontId="72" fillId="36" borderId="1" xfId="2" applyNumberFormat="1" applyFont="1" applyFill="1" applyBorder="1" applyAlignment="1" applyProtection="1">
      <alignment horizontal="center" vertical="center"/>
    </xf>
    <xf numFmtId="0" fontId="72" fillId="36" borderId="1" xfId="2" quotePrefix="1" applyFont="1" applyFill="1" applyBorder="1" applyAlignment="1" applyProtection="1">
      <alignment horizontal="center" vertical="center"/>
    </xf>
    <xf numFmtId="0" fontId="6" fillId="36" borderId="1" xfId="4" applyNumberFormat="1" applyFont="1" applyFill="1" applyBorder="1" applyAlignment="1">
      <alignment horizontal="center" vertical="center"/>
    </xf>
    <xf numFmtId="0" fontId="6" fillId="36" borderId="1" xfId="2" quotePrefix="1" applyFont="1" applyFill="1" applyBorder="1" applyAlignment="1" applyProtection="1">
      <alignment horizontal="center" vertical="center"/>
    </xf>
    <xf numFmtId="3" fontId="6" fillId="36" borderId="1" xfId="4" applyNumberFormat="1" applyFont="1" applyFill="1" applyBorder="1" applyAlignment="1">
      <alignment horizontal="center" vertical="center"/>
    </xf>
    <xf numFmtId="0" fontId="6" fillId="36" borderId="1" xfId="2" applyFont="1" applyFill="1" applyBorder="1" applyAlignment="1">
      <alignment horizontal="left" vertical="center"/>
    </xf>
    <xf numFmtId="0" fontId="6" fillId="36" borderId="1" xfId="2" applyFont="1" applyFill="1" applyBorder="1" applyAlignment="1"/>
    <xf numFmtId="0" fontId="72" fillId="36" borderId="1" xfId="4" applyNumberFormat="1" applyFont="1" applyFill="1" applyBorder="1" applyAlignment="1">
      <alignment horizontal="right" vertical="center"/>
    </xf>
    <xf numFmtId="0" fontId="6" fillId="36" borderId="1" xfId="4" applyNumberFormat="1" applyFont="1" applyFill="1" applyBorder="1" applyAlignment="1">
      <alignment horizontal="right" vertical="center"/>
    </xf>
    <xf numFmtId="0" fontId="62" fillId="34" borderId="0" xfId="5" applyFont="1" applyFill="1" applyAlignment="1"/>
    <xf numFmtId="167" fontId="62" fillId="0" borderId="0" xfId="3" applyNumberFormat="1" applyFont="1" applyFill="1" applyAlignment="1">
      <alignment horizontal="right"/>
    </xf>
    <xf numFmtId="167" fontId="5" fillId="0" borderId="0" xfId="3" applyNumberFormat="1" applyFont="1" applyFill="1" applyAlignment="1"/>
    <xf numFmtId="0" fontId="18" fillId="37" borderId="1" xfId="0" applyFont="1" applyFill="1" applyBorder="1"/>
    <xf numFmtId="0" fontId="72" fillId="32" borderId="0" xfId="2" applyFont="1" applyFill="1" applyBorder="1" applyAlignment="1">
      <alignment horizontal="right" vertical="center"/>
    </xf>
    <xf numFmtId="3" fontId="2" fillId="37" borderId="1" xfId="0" applyNumberFormat="1" applyFont="1" applyFill="1" applyBorder="1" applyAlignment="1">
      <alignment horizontal="right"/>
    </xf>
    <xf numFmtId="3" fontId="16" fillId="37" borderId="1" xfId="0" applyNumberFormat="1" applyFont="1" applyFill="1" applyBorder="1"/>
    <xf numFmtId="3" fontId="6" fillId="37" borderId="1" xfId="0" applyNumberFormat="1" applyFont="1" applyFill="1" applyBorder="1"/>
    <xf numFmtId="3" fontId="6" fillId="37" borderId="1" xfId="0" applyNumberFormat="1" applyFont="1" applyFill="1" applyBorder="1" applyAlignment="1">
      <alignment horizontal="right"/>
    </xf>
    <xf numFmtId="1" fontId="6" fillId="37" borderId="1" xfId="0" applyNumberFormat="1" applyFont="1" applyFill="1" applyBorder="1" applyAlignment="1">
      <alignment horizontal="right"/>
    </xf>
    <xf numFmtId="175" fontId="16" fillId="37" borderId="1" xfId="3" applyNumberFormat="1" applyFont="1" applyFill="1" applyBorder="1"/>
    <xf numFmtId="1" fontId="16" fillId="37" borderId="1" xfId="3" applyNumberFormat="1" applyFont="1" applyFill="1" applyBorder="1"/>
    <xf numFmtId="0" fontId="16" fillId="37" borderId="1" xfId="3" applyFont="1" applyFill="1" applyBorder="1"/>
    <xf numFmtId="174" fontId="18" fillId="37" borderId="1" xfId="3" applyNumberFormat="1" applyFont="1" applyFill="1" applyBorder="1" applyAlignment="1">
      <alignment horizontal="right"/>
    </xf>
    <xf numFmtId="0" fontId="4" fillId="0" borderId="0" xfId="3"/>
    <xf numFmtId="0" fontId="18" fillId="0" borderId="0" xfId="3" applyFont="1"/>
    <xf numFmtId="0" fontId="4" fillId="0" borderId="0" xfId="3" applyFont="1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quotePrefix="1" applyFont="1" applyAlignment="1">
      <alignment horizontal="center"/>
    </xf>
    <xf numFmtId="0" fontId="16" fillId="34" borderId="0" xfId="5" applyFont="1" applyFill="1" applyAlignment="1">
      <alignment horizontal="right"/>
    </xf>
    <xf numFmtId="0" fontId="18" fillId="34" borderId="0" xfId="5" applyFont="1" applyFill="1"/>
    <xf numFmtId="167" fontId="18" fillId="37" borderId="1" xfId="3" applyNumberFormat="1" applyFont="1" applyFill="1" applyBorder="1" applyAlignment="1">
      <alignment horizontal="right" vertical="center"/>
    </xf>
    <xf numFmtId="173" fontId="6" fillId="37" borderId="1" xfId="1" applyNumberFormat="1" applyFont="1" applyFill="1" applyBorder="1" applyAlignment="1">
      <alignment horizontal="center"/>
    </xf>
    <xf numFmtId="173" fontId="16" fillId="37" borderId="1" xfId="1" applyNumberFormat="1" applyFont="1" applyFill="1" applyBorder="1" applyAlignment="1">
      <alignment horizontal="center" vertical="center"/>
    </xf>
    <xf numFmtId="3" fontId="15" fillId="37" borderId="1" xfId="3" applyNumberFormat="1" applyFont="1" applyFill="1" applyBorder="1"/>
    <xf numFmtId="173" fontId="16" fillId="37" borderId="1" xfId="1" applyNumberFormat="1" applyFont="1" applyFill="1" applyBorder="1" applyAlignment="1">
      <alignment horizontal="center"/>
    </xf>
    <xf numFmtId="0" fontId="64" fillId="34" borderId="0" xfId="5" applyFont="1" applyFill="1" applyAlignment="1">
      <alignment horizontal="left"/>
    </xf>
    <xf numFmtId="167" fontId="65" fillId="37" borderId="1" xfId="3" applyNumberFormat="1" applyFont="1" applyFill="1" applyBorder="1" applyAlignment="1">
      <alignment horizontal="right"/>
    </xf>
    <xf numFmtId="167" fontId="64" fillId="37" borderId="1" xfId="3" applyNumberFormat="1" applyFont="1" applyFill="1" applyBorder="1" applyAlignment="1">
      <alignment horizontal="right"/>
    </xf>
    <xf numFmtId="174" fontId="18" fillId="37" borderId="1" xfId="3" applyNumberFormat="1" applyFont="1" applyFill="1" applyBorder="1" applyAlignment="1">
      <alignment horizontal="right" vertical="center"/>
    </xf>
    <xf numFmtId="174" fontId="16" fillId="37" borderId="1" xfId="3" applyNumberFormat="1" applyFont="1" applyFill="1" applyBorder="1" applyAlignment="1">
      <alignment horizontal="right"/>
    </xf>
    <xf numFmtId="167" fontId="6" fillId="37" borderId="1" xfId="0" applyNumberFormat="1" applyFont="1" applyFill="1" applyBorder="1"/>
    <xf numFmtId="167" fontId="16" fillId="37" borderId="1" xfId="0" applyNumberFormat="1" applyFont="1" applyFill="1" applyBorder="1"/>
    <xf numFmtId="167" fontId="6" fillId="37" borderId="1" xfId="0" applyNumberFormat="1" applyFont="1" applyFill="1" applyBorder="1" applyAlignment="1">
      <alignment horizontal="right"/>
    </xf>
    <xf numFmtId="1" fontId="16" fillId="37" borderId="1" xfId="3" applyNumberFormat="1" applyFont="1" applyFill="1" applyBorder="1" applyAlignment="1">
      <alignment horizontal="right"/>
    </xf>
    <xf numFmtId="1" fontId="18" fillId="37" borderId="1" xfId="3" applyNumberFormat="1" applyFont="1" applyFill="1" applyBorder="1" applyAlignment="1">
      <alignment horizontal="right"/>
    </xf>
    <xf numFmtId="1" fontId="64" fillId="37" borderId="1" xfId="3" applyNumberFormat="1" applyFont="1" applyFill="1" applyBorder="1" applyAlignment="1">
      <alignment horizontal="right"/>
    </xf>
    <xf numFmtId="1" fontId="15" fillId="37" borderId="1" xfId="3" applyNumberFormat="1" applyFont="1" applyFill="1" applyBorder="1" applyAlignment="1">
      <alignment horizontal="right"/>
    </xf>
    <xf numFmtId="1" fontId="20" fillId="37" borderId="1" xfId="3" applyNumberFormat="1" applyFont="1" applyFill="1" applyBorder="1" applyAlignment="1">
      <alignment horizontal="right"/>
    </xf>
    <xf numFmtId="1" fontId="17" fillId="37" borderId="1" xfId="3" applyNumberFormat="1" applyFont="1" applyFill="1" applyBorder="1" applyAlignment="1">
      <alignment horizontal="right"/>
    </xf>
    <xf numFmtId="1" fontId="15" fillId="37" borderId="1" xfId="3" applyNumberFormat="1" applyFont="1" applyFill="1" applyBorder="1"/>
    <xf numFmtId="1" fontId="6" fillId="37" borderId="1" xfId="0" applyNumberFormat="1" applyFont="1" applyFill="1" applyBorder="1"/>
    <xf numFmtId="167" fontId="18" fillId="37" borderId="1" xfId="3" applyNumberFormat="1" applyFont="1" applyFill="1" applyBorder="1" applyAlignment="1">
      <alignment horizontal="left" vertical="center"/>
    </xf>
    <xf numFmtId="0" fontId="18" fillId="37" borderId="0" xfId="2" applyFont="1" applyFill="1" applyAlignment="1">
      <alignment vertical="center"/>
    </xf>
    <xf numFmtId="0" fontId="45" fillId="0" borderId="0" xfId="3" applyFont="1" applyAlignment="1"/>
    <xf numFmtId="0" fontId="5" fillId="34" borderId="1" xfId="3" applyFont="1" applyFill="1" applyBorder="1" applyAlignment="1"/>
    <xf numFmtId="0" fontId="17" fillId="34" borderId="1" xfId="5" applyFont="1" applyFill="1" applyBorder="1" applyAlignment="1">
      <alignment horizontal="right"/>
    </xf>
    <xf numFmtId="0" fontId="68" fillId="34" borderId="1" xfId="2" applyFont="1" applyFill="1" applyBorder="1" applyAlignment="1">
      <alignment horizontal="right" vertical="center" wrapText="1"/>
    </xf>
    <xf numFmtId="0" fontId="68" fillId="34" borderId="1" xfId="2" applyFont="1" applyFill="1" applyBorder="1"/>
    <xf numFmtId="0" fontId="67" fillId="34" borderId="1" xfId="2" applyFont="1" applyFill="1" applyBorder="1" applyAlignment="1">
      <alignment horizontal="left" vertical="center"/>
    </xf>
    <xf numFmtId="0" fontId="10" fillId="34" borderId="1" xfId="2" applyFont="1" applyFill="1" applyBorder="1" applyAlignment="1">
      <alignment horizontal="left" vertical="center"/>
    </xf>
    <xf numFmtId="0" fontId="11" fillId="34" borderId="1" xfId="2" applyFont="1" applyFill="1" applyBorder="1" applyAlignment="1"/>
    <xf numFmtId="0" fontId="2" fillId="34" borderId="1" xfId="2" applyFont="1" applyFill="1" applyBorder="1" applyAlignment="1">
      <alignment horizontal="left"/>
    </xf>
    <xf numFmtId="0" fontId="15" fillId="34" borderId="8" xfId="5" applyFont="1" applyFill="1" applyBorder="1" applyAlignment="1">
      <alignment horizontal="left" vertical="center"/>
    </xf>
    <xf numFmtId="0" fontId="11" fillId="37" borderId="0" xfId="2" applyFont="1" applyFill="1" applyAlignment="1">
      <alignment vertical="center"/>
    </xf>
    <xf numFmtId="0" fontId="18" fillId="37" borderId="0" xfId="2" applyFont="1" applyFill="1" applyAlignment="1">
      <alignment vertical="center" wrapText="1"/>
    </xf>
    <xf numFmtId="1" fontId="59" fillId="37" borderId="1" xfId="0" applyNumberFormat="1" applyFont="1" applyFill="1" applyBorder="1" applyAlignment="1">
      <alignment vertical="center"/>
    </xf>
    <xf numFmtId="167" fontId="15" fillId="37" borderId="1" xfId="3" applyNumberFormat="1" applyFont="1" applyFill="1" applyBorder="1" applyAlignment="1">
      <alignment horizontal="right" vertical="center"/>
    </xf>
    <xf numFmtId="167" fontId="18" fillId="38" borderId="0" xfId="3" applyNumberFormat="1" applyFont="1" applyFill="1" applyAlignment="1">
      <alignment horizontal="right"/>
    </xf>
    <xf numFmtId="0" fontId="11" fillId="38" borderId="0" xfId="2" applyFont="1" applyFill="1" applyAlignment="1">
      <alignment vertical="center"/>
    </xf>
    <xf numFmtId="165" fontId="10" fillId="37" borderId="44" xfId="4" applyFont="1" applyFill="1" applyBorder="1" applyAlignment="1">
      <alignment horizontal="center" vertical="center"/>
    </xf>
    <xf numFmtId="1" fontId="10" fillId="37" borderId="44" xfId="2" applyNumberFormat="1" applyFont="1" applyFill="1" applyBorder="1" applyAlignment="1" applyProtection="1">
      <alignment horizontal="center" vertical="center"/>
    </xf>
    <xf numFmtId="1" fontId="10" fillId="37" borderId="44" xfId="4" applyNumberFormat="1" applyFont="1" applyFill="1" applyBorder="1" applyAlignment="1">
      <alignment horizontal="center" vertical="center"/>
    </xf>
    <xf numFmtId="3" fontId="2" fillId="37" borderId="1" xfId="4" applyNumberFormat="1" applyFont="1" applyFill="1" applyBorder="1" applyAlignment="1">
      <alignment horizontal="center" vertical="center"/>
    </xf>
    <xf numFmtId="166" fontId="9" fillId="37" borderId="1" xfId="4" applyNumberFormat="1" applyFont="1" applyFill="1" applyBorder="1" applyAlignment="1">
      <alignment horizontal="center"/>
    </xf>
    <xf numFmtId="3" fontId="2" fillId="37" borderId="1" xfId="2" applyNumberFormat="1" applyFont="1" applyFill="1" applyBorder="1" applyAlignment="1">
      <alignment horizontal="center" vertical="center"/>
    </xf>
    <xf numFmtId="0" fontId="3" fillId="0" borderId="0" xfId="3" applyFont="1" applyFill="1" applyAlignment="1"/>
    <xf numFmtId="167" fontId="62" fillId="32" borderId="0" xfId="3" applyNumberFormat="1" applyFont="1" applyFill="1" applyAlignment="1">
      <alignment horizontal="right"/>
    </xf>
    <xf numFmtId="0" fontId="12" fillId="32" borderId="0" xfId="3" applyFont="1" applyFill="1"/>
    <xf numFmtId="167" fontId="77" fillId="37" borderId="1" xfId="3" applyNumberFormat="1" applyFont="1" applyFill="1" applyBorder="1" applyAlignment="1">
      <alignment horizontal="right"/>
    </xf>
    <xf numFmtId="174" fontId="77" fillId="37" borderId="1" xfId="3" applyNumberFormat="1" applyFont="1" applyFill="1" applyBorder="1" applyAlignment="1">
      <alignment horizontal="right"/>
    </xf>
    <xf numFmtId="0" fontId="75" fillId="34" borderId="1" xfId="2" applyFont="1" applyFill="1" applyBorder="1" applyAlignment="1">
      <alignment horizontal="left" vertical="center"/>
    </xf>
    <xf numFmtId="0" fontId="76" fillId="34" borderId="1" xfId="2" applyFont="1" applyFill="1" applyBorder="1"/>
    <xf numFmtId="0" fontId="76" fillId="34" borderId="1" xfId="2" applyFont="1" applyFill="1" applyBorder="1" applyAlignment="1">
      <alignment horizontal="right" vertical="center" wrapText="1"/>
    </xf>
    <xf numFmtId="3" fontId="2" fillId="37" borderId="1" xfId="0" applyNumberFormat="1" applyFont="1" applyFill="1" applyBorder="1" applyAlignment="1">
      <alignment vertical="center"/>
    </xf>
    <xf numFmtId="0" fontId="62" fillId="0" borderId="0" xfId="3" applyFont="1" applyAlignment="1">
      <alignment vertical="center"/>
    </xf>
    <xf numFmtId="0" fontId="18" fillId="32" borderId="40" xfId="3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0" fontId="12" fillId="35" borderId="1" xfId="3" applyFont="1" applyFill="1" applyBorder="1" applyAlignment="1">
      <alignment horizontal="center" vertical="center"/>
    </xf>
    <xf numFmtId="3" fontId="16" fillId="37" borderId="1" xfId="3" applyNumberFormat="1" applyFont="1" applyFill="1" applyBorder="1" applyAlignment="1"/>
    <xf numFmtId="3" fontId="16" fillId="37" borderId="1" xfId="3" applyNumberFormat="1" applyFont="1" applyFill="1" applyBorder="1"/>
    <xf numFmtId="1" fontId="4" fillId="0" borderId="0" xfId="3" applyNumberFormat="1"/>
    <xf numFmtId="176" fontId="4" fillId="0" borderId="0" xfId="3" applyNumberFormat="1"/>
    <xf numFmtId="178" fontId="4" fillId="0" borderId="0" xfId="3" applyNumberFormat="1"/>
    <xf numFmtId="179" fontId="4" fillId="0" borderId="0" xfId="3" applyNumberFormat="1"/>
    <xf numFmtId="180" fontId="4" fillId="0" borderId="0" xfId="3" applyNumberFormat="1"/>
    <xf numFmtId="181" fontId="4" fillId="0" borderId="0" xfId="3" applyNumberFormat="1"/>
    <xf numFmtId="167" fontId="20" fillId="0" borderId="0" xfId="3" applyNumberFormat="1" applyFont="1"/>
    <xf numFmtId="177" fontId="20" fillId="0" borderId="0" xfId="3" applyNumberFormat="1" applyFont="1"/>
    <xf numFmtId="182" fontId="4" fillId="0" borderId="0" xfId="3" applyNumberFormat="1"/>
    <xf numFmtId="183" fontId="4" fillId="0" borderId="0" xfId="3" applyNumberFormat="1"/>
    <xf numFmtId="184" fontId="20" fillId="0" borderId="0" xfId="3" applyNumberFormat="1" applyFont="1"/>
    <xf numFmtId="185" fontId="20" fillId="0" borderId="0" xfId="3" applyNumberFormat="1" applyFont="1"/>
    <xf numFmtId="186" fontId="4" fillId="0" borderId="0" xfId="3" applyNumberFormat="1"/>
    <xf numFmtId="0" fontId="18" fillId="35" borderId="38" xfId="0" applyNumberFormat="1" applyFont="1" applyFill="1" applyBorder="1" applyAlignment="1">
      <alignment horizontal="left" vertical="center" wrapText="1"/>
    </xf>
    <xf numFmtId="0" fontId="18" fillId="35" borderId="39" xfId="0" applyNumberFormat="1" applyFont="1" applyFill="1" applyBorder="1" applyAlignment="1">
      <alignment horizontal="left" vertical="center" wrapText="1"/>
    </xf>
    <xf numFmtId="0" fontId="16" fillId="35" borderId="38" xfId="5" applyFont="1" applyFill="1" applyBorder="1" applyAlignment="1">
      <alignment horizontal="left" vertical="center" wrapText="1"/>
    </xf>
    <xf numFmtId="0" fontId="16" fillId="35" borderId="39" xfId="5" applyFont="1" applyFill="1" applyBorder="1" applyAlignment="1">
      <alignment horizontal="left" vertical="center" wrapText="1"/>
    </xf>
    <xf numFmtId="0" fontId="18" fillId="35" borderId="38" xfId="0" applyNumberFormat="1" applyFont="1" applyFill="1" applyBorder="1" applyAlignment="1">
      <alignment horizontal="left" vertical="center"/>
    </xf>
    <xf numFmtId="0" fontId="18" fillId="35" borderId="39" xfId="0" applyNumberFormat="1" applyFont="1" applyFill="1" applyBorder="1" applyAlignment="1">
      <alignment horizontal="left" vertical="center"/>
    </xf>
  </cellXfs>
  <cellStyles count="1672">
    <cellStyle name="???????????" xfId="1560" xr:uid="{00000000-0005-0000-0000-000000000000}"/>
    <cellStyle name="???????_2++" xfId="1561" xr:uid="{00000000-0005-0000-0000-000001000000}"/>
    <cellStyle name="20 % - Akzent1" xfId="1530" xr:uid="{00000000-0005-0000-0000-000002000000}"/>
    <cellStyle name="20 % - Akzent2" xfId="1531" xr:uid="{00000000-0005-0000-0000-000003000000}"/>
    <cellStyle name="20 % - Akzent3" xfId="1532" xr:uid="{00000000-0005-0000-0000-000004000000}"/>
    <cellStyle name="20 % - Akzent4" xfId="1533" xr:uid="{00000000-0005-0000-0000-000005000000}"/>
    <cellStyle name="20 % - Akzent5" xfId="1534" xr:uid="{00000000-0005-0000-0000-000006000000}"/>
    <cellStyle name="20 % - Akzent6" xfId="1535" xr:uid="{00000000-0005-0000-0000-000007000000}"/>
    <cellStyle name="20 % - Accent1 10" xfId="7" xr:uid="{00000000-0005-0000-0000-000008000000}"/>
    <cellStyle name="20 % - Accent1 11" xfId="8" xr:uid="{00000000-0005-0000-0000-000009000000}"/>
    <cellStyle name="20 % - Accent1 12" xfId="9" xr:uid="{00000000-0005-0000-0000-00000A000000}"/>
    <cellStyle name="20 % - Accent1 13" xfId="10" xr:uid="{00000000-0005-0000-0000-00000B000000}"/>
    <cellStyle name="20 % - Accent1 14" xfId="11" xr:uid="{00000000-0005-0000-0000-00000C000000}"/>
    <cellStyle name="20 % - Accent1 15" xfId="12" xr:uid="{00000000-0005-0000-0000-00000D000000}"/>
    <cellStyle name="20 % - Accent1 16" xfId="13" xr:uid="{00000000-0005-0000-0000-00000E000000}"/>
    <cellStyle name="20 % - Accent1 17" xfId="14" xr:uid="{00000000-0005-0000-0000-00000F000000}"/>
    <cellStyle name="20 % - Accent1 18" xfId="15" xr:uid="{00000000-0005-0000-0000-000010000000}"/>
    <cellStyle name="20 % - Accent1 19" xfId="16" xr:uid="{00000000-0005-0000-0000-000011000000}"/>
    <cellStyle name="20 % - Accent1 2" xfId="17" xr:uid="{00000000-0005-0000-0000-000012000000}"/>
    <cellStyle name="20 % - Accent1 20" xfId="18" xr:uid="{00000000-0005-0000-0000-000013000000}"/>
    <cellStyle name="20 % - Accent1 21" xfId="19" xr:uid="{00000000-0005-0000-0000-000014000000}"/>
    <cellStyle name="20 % - Accent1 22" xfId="20" xr:uid="{00000000-0005-0000-0000-000015000000}"/>
    <cellStyle name="20 % - Accent1 23" xfId="21" xr:uid="{00000000-0005-0000-0000-000016000000}"/>
    <cellStyle name="20 % - Accent1 24" xfId="22" xr:uid="{00000000-0005-0000-0000-000017000000}"/>
    <cellStyle name="20 % - Accent1 25" xfId="23" xr:uid="{00000000-0005-0000-0000-000018000000}"/>
    <cellStyle name="20 % - Accent1 26" xfId="24" xr:uid="{00000000-0005-0000-0000-000019000000}"/>
    <cellStyle name="20 % - Accent1 3" xfId="25" xr:uid="{00000000-0005-0000-0000-00001A000000}"/>
    <cellStyle name="20 % - Accent1 4" xfId="26" xr:uid="{00000000-0005-0000-0000-00001B000000}"/>
    <cellStyle name="20 % - Accent1 5" xfId="27" xr:uid="{00000000-0005-0000-0000-00001C000000}"/>
    <cellStyle name="20 % - Accent1 6" xfId="28" xr:uid="{00000000-0005-0000-0000-00001D000000}"/>
    <cellStyle name="20 % - Accent1 7" xfId="29" xr:uid="{00000000-0005-0000-0000-00001E000000}"/>
    <cellStyle name="20 % - Accent1 8" xfId="30" xr:uid="{00000000-0005-0000-0000-00001F000000}"/>
    <cellStyle name="20 % - Accent1 9" xfId="31" xr:uid="{00000000-0005-0000-0000-000020000000}"/>
    <cellStyle name="20 % - Accent2 10" xfId="32" xr:uid="{00000000-0005-0000-0000-000021000000}"/>
    <cellStyle name="20 % - Accent2 11" xfId="33" xr:uid="{00000000-0005-0000-0000-000022000000}"/>
    <cellStyle name="20 % - Accent2 12" xfId="34" xr:uid="{00000000-0005-0000-0000-000023000000}"/>
    <cellStyle name="20 % - Accent2 13" xfId="35" xr:uid="{00000000-0005-0000-0000-000024000000}"/>
    <cellStyle name="20 % - Accent2 14" xfId="36" xr:uid="{00000000-0005-0000-0000-000025000000}"/>
    <cellStyle name="20 % - Accent2 15" xfId="37" xr:uid="{00000000-0005-0000-0000-000026000000}"/>
    <cellStyle name="20 % - Accent2 16" xfId="38" xr:uid="{00000000-0005-0000-0000-000027000000}"/>
    <cellStyle name="20 % - Accent2 17" xfId="39" xr:uid="{00000000-0005-0000-0000-000028000000}"/>
    <cellStyle name="20 % - Accent2 18" xfId="40" xr:uid="{00000000-0005-0000-0000-000029000000}"/>
    <cellStyle name="20 % - Accent2 19" xfId="41" xr:uid="{00000000-0005-0000-0000-00002A000000}"/>
    <cellStyle name="20 % - Accent2 2" xfId="42" xr:uid="{00000000-0005-0000-0000-00002B000000}"/>
    <cellStyle name="20 % - Accent2 20" xfId="43" xr:uid="{00000000-0005-0000-0000-00002C000000}"/>
    <cellStyle name="20 % - Accent2 21" xfId="44" xr:uid="{00000000-0005-0000-0000-00002D000000}"/>
    <cellStyle name="20 % - Accent2 22" xfId="45" xr:uid="{00000000-0005-0000-0000-00002E000000}"/>
    <cellStyle name="20 % - Accent2 23" xfId="46" xr:uid="{00000000-0005-0000-0000-00002F000000}"/>
    <cellStyle name="20 % - Accent2 24" xfId="47" xr:uid="{00000000-0005-0000-0000-000030000000}"/>
    <cellStyle name="20 % - Accent2 25" xfId="48" xr:uid="{00000000-0005-0000-0000-000031000000}"/>
    <cellStyle name="20 % - Accent2 26" xfId="49" xr:uid="{00000000-0005-0000-0000-000032000000}"/>
    <cellStyle name="20 % - Accent2 3" xfId="50" xr:uid="{00000000-0005-0000-0000-000033000000}"/>
    <cellStyle name="20 % - Accent2 4" xfId="51" xr:uid="{00000000-0005-0000-0000-000034000000}"/>
    <cellStyle name="20 % - Accent2 5" xfId="52" xr:uid="{00000000-0005-0000-0000-000035000000}"/>
    <cellStyle name="20 % - Accent2 6" xfId="53" xr:uid="{00000000-0005-0000-0000-000036000000}"/>
    <cellStyle name="20 % - Accent2 7" xfId="54" xr:uid="{00000000-0005-0000-0000-000037000000}"/>
    <cellStyle name="20 % - Accent2 8" xfId="55" xr:uid="{00000000-0005-0000-0000-000038000000}"/>
    <cellStyle name="20 % - Accent2 9" xfId="56" xr:uid="{00000000-0005-0000-0000-000039000000}"/>
    <cellStyle name="20 % - Accent3 10" xfId="57" xr:uid="{00000000-0005-0000-0000-00003A000000}"/>
    <cellStyle name="20 % - Accent3 11" xfId="58" xr:uid="{00000000-0005-0000-0000-00003B000000}"/>
    <cellStyle name="20 % - Accent3 12" xfId="59" xr:uid="{00000000-0005-0000-0000-00003C000000}"/>
    <cellStyle name="20 % - Accent3 13" xfId="60" xr:uid="{00000000-0005-0000-0000-00003D000000}"/>
    <cellStyle name="20 % - Accent3 14" xfId="61" xr:uid="{00000000-0005-0000-0000-00003E000000}"/>
    <cellStyle name="20 % - Accent3 15" xfId="62" xr:uid="{00000000-0005-0000-0000-00003F000000}"/>
    <cellStyle name="20 % - Accent3 16" xfId="63" xr:uid="{00000000-0005-0000-0000-000040000000}"/>
    <cellStyle name="20 % - Accent3 17" xfId="64" xr:uid="{00000000-0005-0000-0000-000041000000}"/>
    <cellStyle name="20 % - Accent3 18" xfId="65" xr:uid="{00000000-0005-0000-0000-000042000000}"/>
    <cellStyle name="20 % - Accent3 19" xfId="66" xr:uid="{00000000-0005-0000-0000-000043000000}"/>
    <cellStyle name="20 % - Accent3 2" xfId="67" xr:uid="{00000000-0005-0000-0000-000044000000}"/>
    <cellStyle name="20 % - Accent3 20" xfId="68" xr:uid="{00000000-0005-0000-0000-000045000000}"/>
    <cellStyle name="20 % - Accent3 21" xfId="69" xr:uid="{00000000-0005-0000-0000-000046000000}"/>
    <cellStyle name="20 % - Accent3 22" xfId="70" xr:uid="{00000000-0005-0000-0000-000047000000}"/>
    <cellStyle name="20 % - Accent3 23" xfId="71" xr:uid="{00000000-0005-0000-0000-000048000000}"/>
    <cellStyle name="20 % - Accent3 24" xfId="72" xr:uid="{00000000-0005-0000-0000-000049000000}"/>
    <cellStyle name="20 % - Accent3 25" xfId="73" xr:uid="{00000000-0005-0000-0000-00004A000000}"/>
    <cellStyle name="20 % - Accent3 26" xfId="74" xr:uid="{00000000-0005-0000-0000-00004B000000}"/>
    <cellStyle name="20 % - Accent3 3" xfId="75" xr:uid="{00000000-0005-0000-0000-00004C000000}"/>
    <cellStyle name="20 % - Accent3 4" xfId="76" xr:uid="{00000000-0005-0000-0000-00004D000000}"/>
    <cellStyle name="20 % - Accent3 5" xfId="77" xr:uid="{00000000-0005-0000-0000-00004E000000}"/>
    <cellStyle name="20 % - Accent3 6" xfId="78" xr:uid="{00000000-0005-0000-0000-00004F000000}"/>
    <cellStyle name="20 % - Accent3 7" xfId="79" xr:uid="{00000000-0005-0000-0000-000050000000}"/>
    <cellStyle name="20 % - Accent3 8" xfId="80" xr:uid="{00000000-0005-0000-0000-000051000000}"/>
    <cellStyle name="20 % - Accent3 9" xfId="81" xr:uid="{00000000-0005-0000-0000-000052000000}"/>
    <cellStyle name="20 % - Accent4 10" xfId="82" xr:uid="{00000000-0005-0000-0000-000053000000}"/>
    <cellStyle name="20 % - Accent4 11" xfId="83" xr:uid="{00000000-0005-0000-0000-000054000000}"/>
    <cellStyle name="20 % - Accent4 12" xfId="84" xr:uid="{00000000-0005-0000-0000-000055000000}"/>
    <cellStyle name="20 % - Accent4 13" xfId="85" xr:uid="{00000000-0005-0000-0000-000056000000}"/>
    <cellStyle name="20 % - Accent4 14" xfId="86" xr:uid="{00000000-0005-0000-0000-000057000000}"/>
    <cellStyle name="20 % - Accent4 15" xfId="87" xr:uid="{00000000-0005-0000-0000-000058000000}"/>
    <cellStyle name="20 % - Accent4 16" xfId="88" xr:uid="{00000000-0005-0000-0000-000059000000}"/>
    <cellStyle name="20 % - Accent4 17" xfId="89" xr:uid="{00000000-0005-0000-0000-00005A000000}"/>
    <cellStyle name="20 % - Accent4 18" xfId="90" xr:uid="{00000000-0005-0000-0000-00005B000000}"/>
    <cellStyle name="20 % - Accent4 19" xfId="91" xr:uid="{00000000-0005-0000-0000-00005C000000}"/>
    <cellStyle name="20 % - Accent4 2" xfId="92" xr:uid="{00000000-0005-0000-0000-00005D000000}"/>
    <cellStyle name="20 % - Accent4 20" xfId="93" xr:uid="{00000000-0005-0000-0000-00005E000000}"/>
    <cellStyle name="20 % - Accent4 21" xfId="94" xr:uid="{00000000-0005-0000-0000-00005F000000}"/>
    <cellStyle name="20 % - Accent4 22" xfId="95" xr:uid="{00000000-0005-0000-0000-000060000000}"/>
    <cellStyle name="20 % - Accent4 23" xfId="96" xr:uid="{00000000-0005-0000-0000-000061000000}"/>
    <cellStyle name="20 % - Accent4 24" xfId="97" xr:uid="{00000000-0005-0000-0000-000062000000}"/>
    <cellStyle name="20 % - Accent4 25" xfId="98" xr:uid="{00000000-0005-0000-0000-000063000000}"/>
    <cellStyle name="20 % - Accent4 26" xfId="99" xr:uid="{00000000-0005-0000-0000-000064000000}"/>
    <cellStyle name="20 % - Accent4 3" xfId="100" xr:uid="{00000000-0005-0000-0000-000065000000}"/>
    <cellStyle name="20 % - Accent4 4" xfId="101" xr:uid="{00000000-0005-0000-0000-000066000000}"/>
    <cellStyle name="20 % - Accent4 5" xfId="102" xr:uid="{00000000-0005-0000-0000-000067000000}"/>
    <cellStyle name="20 % - Accent4 6" xfId="103" xr:uid="{00000000-0005-0000-0000-000068000000}"/>
    <cellStyle name="20 % - Accent4 7" xfId="104" xr:uid="{00000000-0005-0000-0000-000069000000}"/>
    <cellStyle name="20 % - Accent4 8" xfId="105" xr:uid="{00000000-0005-0000-0000-00006A000000}"/>
    <cellStyle name="20 % - Accent4 9" xfId="106" xr:uid="{00000000-0005-0000-0000-00006B000000}"/>
    <cellStyle name="20 % - Accent5 10" xfId="107" xr:uid="{00000000-0005-0000-0000-00006C000000}"/>
    <cellStyle name="20 % - Accent5 11" xfId="108" xr:uid="{00000000-0005-0000-0000-00006D000000}"/>
    <cellStyle name="20 % - Accent5 12" xfId="109" xr:uid="{00000000-0005-0000-0000-00006E000000}"/>
    <cellStyle name="20 % - Accent5 13" xfId="110" xr:uid="{00000000-0005-0000-0000-00006F000000}"/>
    <cellStyle name="20 % - Accent5 14" xfId="111" xr:uid="{00000000-0005-0000-0000-000070000000}"/>
    <cellStyle name="20 % - Accent5 15" xfId="112" xr:uid="{00000000-0005-0000-0000-000071000000}"/>
    <cellStyle name="20 % - Accent5 16" xfId="113" xr:uid="{00000000-0005-0000-0000-000072000000}"/>
    <cellStyle name="20 % - Accent5 17" xfId="114" xr:uid="{00000000-0005-0000-0000-000073000000}"/>
    <cellStyle name="20 % - Accent5 18" xfId="115" xr:uid="{00000000-0005-0000-0000-000074000000}"/>
    <cellStyle name="20 % - Accent5 19" xfId="116" xr:uid="{00000000-0005-0000-0000-000075000000}"/>
    <cellStyle name="20 % - Accent5 2" xfId="117" xr:uid="{00000000-0005-0000-0000-000076000000}"/>
    <cellStyle name="20 % - Accent5 20" xfId="118" xr:uid="{00000000-0005-0000-0000-000077000000}"/>
    <cellStyle name="20 % - Accent5 21" xfId="119" xr:uid="{00000000-0005-0000-0000-000078000000}"/>
    <cellStyle name="20 % - Accent5 22" xfId="120" xr:uid="{00000000-0005-0000-0000-000079000000}"/>
    <cellStyle name="20 % - Accent5 23" xfId="121" xr:uid="{00000000-0005-0000-0000-00007A000000}"/>
    <cellStyle name="20 % - Accent5 24" xfId="122" xr:uid="{00000000-0005-0000-0000-00007B000000}"/>
    <cellStyle name="20 % - Accent5 25" xfId="123" xr:uid="{00000000-0005-0000-0000-00007C000000}"/>
    <cellStyle name="20 % - Accent5 26" xfId="124" xr:uid="{00000000-0005-0000-0000-00007D000000}"/>
    <cellStyle name="20 % - Accent5 3" xfId="125" xr:uid="{00000000-0005-0000-0000-00007E000000}"/>
    <cellStyle name="20 % - Accent5 4" xfId="126" xr:uid="{00000000-0005-0000-0000-00007F000000}"/>
    <cellStyle name="20 % - Accent5 5" xfId="127" xr:uid="{00000000-0005-0000-0000-000080000000}"/>
    <cellStyle name="20 % - Accent5 6" xfId="128" xr:uid="{00000000-0005-0000-0000-000081000000}"/>
    <cellStyle name="20 % - Accent5 7" xfId="129" xr:uid="{00000000-0005-0000-0000-000082000000}"/>
    <cellStyle name="20 % - Accent5 8" xfId="130" xr:uid="{00000000-0005-0000-0000-000083000000}"/>
    <cellStyle name="20 % - Accent5 9" xfId="131" xr:uid="{00000000-0005-0000-0000-000084000000}"/>
    <cellStyle name="20 % - Accent6 10" xfId="132" xr:uid="{00000000-0005-0000-0000-000085000000}"/>
    <cellStyle name="20 % - Accent6 11" xfId="133" xr:uid="{00000000-0005-0000-0000-000086000000}"/>
    <cellStyle name="20 % - Accent6 12" xfId="134" xr:uid="{00000000-0005-0000-0000-000087000000}"/>
    <cellStyle name="20 % - Accent6 13" xfId="135" xr:uid="{00000000-0005-0000-0000-000088000000}"/>
    <cellStyle name="20 % - Accent6 14" xfId="136" xr:uid="{00000000-0005-0000-0000-000089000000}"/>
    <cellStyle name="20 % - Accent6 15" xfId="137" xr:uid="{00000000-0005-0000-0000-00008A000000}"/>
    <cellStyle name="20 % - Accent6 16" xfId="138" xr:uid="{00000000-0005-0000-0000-00008B000000}"/>
    <cellStyle name="20 % - Accent6 17" xfId="139" xr:uid="{00000000-0005-0000-0000-00008C000000}"/>
    <cellStyle name="20 % - Accent6 18" xfId="140" xr:uid="{00000000-0005-0000-0000-00008D000000}"/>
    <cellStyle name="20 % - Accent6 19" xfId="141" xr:uid="{00000000-0005-0000-0000-00008E000000}"/>
    <cellStyle name="20 % - Accent6 2" xfId="142" xr:uid="{00000000-0005-0000-0000-00008F000000}"/>
    <cellStyle name="20 % - Accent6 20" xfId="143" xr:uid="{00000000-0005-0000-0000-000090000000}"/>
    <cellStyle name="20 % - Accent6 21" xfId="144" xr:uid="{00000000-0005-0000-0000-000091000000}"/>
    <cellStyle name="20 % - Accent6 22" xfId="145" xr:uid="{00000000-0005-0000-0000-000092000000}"/>
    <cellStyle name="20 % - Accent6 23" xfId="146" xr:uid="{00000000-0005-0000-0000-000093000000}"/>
    <cellStyle name="20 % - Accent6 24" xfId="147" xr:uid="{00000000-0005-0000-0000-000094000000}"/>
    <cellStyle name="20 % - Accent6 25" xfId="148" xr:uid="{00000000-0005-0000-0000-000095000000}"/>
    <cellStyle name="20 % - Accent6 26" xfId="149" xr:uid="{00000000-0005-0000-0000-000096000000}"/>
    <cellStyle name="20 % - Accent6 3" xfId="150" xr:uid="{00000000-0005-0000-0000-000097000000}"/>
    <cellStyle name="20 % - Accent6 4" xfId="151" xr:uid="{00000000-0005-0000-0000-000098000000}"/>
    <cellStyle name="20 % - Accent6 5" xfId="152" xr:uid="{00000000-0005-0000-0000-000099000000}"/>
    <cellStyle name="20 % - Accent6 6" xfId="153" xr:uid="{00000000-0005-0000-0000-00009A000000}"/>
    <cellStyle name="20 % - Accent6 7" xfId="154" xr:uid="{00000000-0005-0000-0000-00009B000000}"/>
    <cellStyle name="20 % - Accent6 8" xfId="155" xr:uid="{00000000-0005-0000-0000-00009C000000}"/>
    <cellStyle name="20 % - Accent6 9" xfId="156" xr:uid="{00000000-0005-0000-0000-00009D000000}"/>
    <cellStyle name="20% - Accent1 2" xfId="157" xr:uid="{00000000-0005-0000-0000-00009E000000}"/>
    <cellStyle name="20% - Accent1 3" xfId="158" xr:uid="{00000000-0005-0000-0000-00009F000000}"/>
    <cellStyle name="20% - Accent2 2" xfId="159" xr:uid="{00000000-0005-0000-0000-0000A0000000}"/>
    <cellStyle name="20% - Accent2 3" xfId="160" xr:uid="{00000000-0005-0000-0000-0000A1000000}"/>
    <cellStyle name="20% - Accent3 2" xfId="161" xr:uid="{00000000-0005-0000-0000-0000A2000000}"/>
    <cellStyle name="20% - Accent3 3" xfId="162" xr:uid="{00000000-0005-0000-0000-0000A3000000}"/>
    <cellStyle name="20% - Accent4 2" xfId="163" xr:uid="{00000000-0005-0000-0000-0000A4000000}"/>
    <cellStyle name="20% - Accent4 3" xfId="164" xr:uid="{00000000-0005-0000-0000-0000A5000000}"/>
    <cellStyle name="20% - Accent5 2" xfId="165" xr:uid="{00000000-0005-0000-0000-0000A6000000}"/>
    <cellStyle name="20% - Accent5 3" xfId="166" xr:uid="{00000000-0005-0000-0000-0000A7000000}"/>
    <cellStyle name="20% - Accent6 2" xfId="167" xr:uid="{00000000-0005-0000-0000-0000A8000000}"/>
    <cellStyle name="20% - Accent6 3" xfId="168" xr:uid="{00000000-0005-0000-0000-0000A9000000}"/>
    <cellStyle name="20% - Akzent1" xfId="169" xr:uid="{00000000-0005-0000-0000-0000AA000000}"/>
    <cellStyle name="20% - Akzent2" xfId="170" xr:uid="{00000000-0005-0000-0000-0000AB000000}"/>
    <cellStyle name="20% - Akzent3" xfId="171" xr:uid="{00000000-0005-0000-0000-0000AC000000}"/>
    <cellStyle name="20% - Akzent4" xfId="172" xr:uid="{00000000-0005-0000-0000-0000AD000000}"/>
    <cellStyle name="20% - Akzent5" xfId="173" xr:uid="{00000000-0005-0000-0000-0000AE000000}"/>
    <cellStyle name="20% - Akzent6" xfId="174" xr:uid="{00000000-0005-0000-0000-0000AF000000}"/>
    <cellStyle name="2x indented GHG Textfiels" xfId="175" xr:uid="{00000000-0005-0000-0000-0000B0000000}"/>
    <cellStyle name="2x indented GHG Textfiels 2" xfId="176" xr:uid="{00000000-0005-0000-0000-0000B1000000}"/>
    <cellStyle name="2x indented GHG Textfiels 2 2" xfId="1536" xr:uid="{00000000-0005-0000-0000-0000B2000000}"/>
    <cellStyle name="40 % - Akzent1" xfId="1537" xr:uid="{00000000-0005-0000-0000-0000B3000000}"/>
    <cellStyle name="40 % - Akzent2" xfId="1538" xr:uid="{00000000-0005-0000-0000-0000B4000000}"/>
    <cellStyle name="40 % - Akzent3" xfId="1539" xr:uid="{00000000-0005-0000-0000-0000B5000000}"/>
    <cellStyle name="40 % - Akzent4" xfId="1540" xr:uid="{00000000-0005-0000-0000-0000B6000000}"/>
    <cellStyle name="40 % - Akzent5" xfId="1541" xr:uid="{00000000-0005-0000-0000-0000B7000000}"/>
    <cellStyle name="40 % - Akzent6" xfId="1542" xr:uid="{00000000-0005-0000-0000-0000B8000000}"/>
    <cellStyle name="40 % - Accent1 10" xfId="177" xr:uid="{00000000-0005-0000-0000-0000B9000000}"/>
    <cellStyle name="40 % - Accent1 11" xfId="178" xr:uid="{00000000-0005-0000-0000-0000BA000000}"/>
    <cellStyle name="40 % - Accent1 12" xfId="179" xr:uid="{00000000-0005-0000-0000-0000BB000000}"/>
    <cellStyle name="40 % - Accent1 13" xfId="180" xr:uid="{00000000-0005-0000-0000-0000BC000000}"/>
    <cellStyle name="40 % - Accent1 14" xfId="181" xr:uid="{00000000-0005-0000-0000-0000BD000000}"/>
    <cellStyle name="40 % - Accent1 15" xfId="182" xr:uid="{00000000-0005-0000-0000-0000BE000000}"/>
    <cellStyle name="40 % - Accent1 16" xfId="183" xr:uid="{00000000-0005-0000-0000-0000BF000000}"/>
    <cellStyle name="40 % - Accent1 17" xfId="184" xr:uid="{00000000-0005-0000-0000-0000C0000000}"/>
    <cellStyle name="40 % - Accent1 18" xfId="185" xr:uid="{00000000-0005-0000-0000-0000C1000000}"/>
    <cellStyle name="40 % - Accent1 19" xfId="186" xr:uid="{00000000-0005-0000-0000-0000C2000000}"/>
    <cellStyle name="40 % - Accent1 2" xfId="187" xr:uid="{00000000-0005-0000-0000-0000C3000000}"/>
    <cellStyle name="40 % - Accent1 20" xfId="188" xr:uid="{00000000-0005-0000-0000-0000C4000000}"/>
    <cellStyle name="40 % - Accent1 21" xfId="189" xr:uid="{00000000-0005-0000-0000-0000C5000000}"/>
    <cellStyle name="40 % - Accent1 22" xfId="190" xr:uid="{00000000-0005-0000-0000-0000C6000000}"/>
    <cellStyle name="40 % - Accent1 23" xfId="191" xr:uid="{00000000-0005-0000-0000-0000C7000000}"/>
    <cellStyle name="40 % - Accent1 24" xfId="192" xr:uid="{00000000-0005-0000-0000-0000C8000000}"/>
    <cellStyle name="40 % - Accent1 25" xfId="193" xr:uid="{00000000-0005-0000-0000-0000C9000000}"/>
    <cellStyle name="40 % - Accent1 26" xfId="194" xr:uid="{00000000-0005-0000-0000-0000CA000000}"/>
    <cellStyle name="40 % - Accent1 3" xfId="195" xr:uid="{00000000-0005-0000-0000-0000CB000000}"/>
    <cellStyle name="40 % - Accent1 4" xfId="196" xr:uid="{00000000-0005-0000-0000-0000CC000000}"/>
    <cellStyle name="40 % - Accent1 5" xfId="197" xr:uid="{00000000-0005-0000-0000-0000CD000000}"/>
    <cellStyle name="40 % - Accent1 6" xfId="198" xr:uid="{00000000-0005-0000-0000-0000CE000000}"/>
    <cellStyle name="40 % - Accent1 7" xfId="199" xr:uid="{00000000-0005-0000-0000-0000CF000000}"/>
    <cellStyle name="40 % - Accent1 8" xfId="200" xr:uid="{00000000-0005-0000-0000-0000D0000000}"/>
    <cellStyle name="40 % - Accent1 9" xfId="201" xr:uid="{00000000-0005-0000-0000-0000D1000000}"/>
    <cellStyle name="40 % - Accent2 10" xfId="202" xr:uid="{00000000-0005-0000-0000-0000D2000000}"/>
    <cellStyle name="40 % - Accent2 11" xfId="203" xr:uid="{00000000-0005-0000-0000-0000D3000000}"/>
    <cellStyle name="40 % - Accent2 12" xfId="204" xr:uid="{00000000-0005-0000-0000-0000D4000000}"/>
    <cellStyle name="40 % - Accent2 13" xfId="205" xr:uid="{00000000-0005-0000-0000-0000D5000000}"/>
    <cellStyle name="40 % - Accent2 14" xfId="206" xr:uid="{00000000-0005-0000-0000-0000D6000000}"/>
    <cellStyle name="40 % - Accent2 15" xfId="207" xr:uid="{00000000-0005-0000-0000-0000D7000000}"/>
    <cellStyle name="40 % - Accent2 16" xfId="208" xr:uid="{00000000-0005-0000-0000-0000D8000000}"/>
    <cellStyle name="40 % - Accent2 17" xfId="209" xr:uid="{00000000-0005-0000-0000-0000D9000000}"/>
    <cellStyle name="40 % - Accent2 18" xfId="210" xr:uid="{00000000-0005-0000-0000-0000DA000000}"/>
    <cellStyle name="40 % - Accent2 19" xfId="211" xr:uid="{00000000-0005-0000-0000-0000DB000000}"/>
    <cellStyle name="40 % - Accent2 2" xfId="212" xr:uid="{00000000-0005-0000-0000-0000DC000000}"/>
    <cellStyle name="40 % - Accent2 20" xfId="213" xr:uid="{00000000-0005-0000-0000-0000DD000000}"/>
    <cellStyle name="40 % - Accent2 21" xfId="214" xr:uid="{00000000-0005-0000-0000-0000DE000000}"/>
    <cellStyle name="40 % - Accent2 22" xfId="215" xr:uid="{00000000-0005-0000-0000-0000DF000000}"/>
    <cellStyle name="40 % - Accent2 23" xfId="216" xr:uid="{00000000-0005-0000-0000-0000E0000000}"/>
    <cellStyle name="40 % - Accent2 24" xfId="217" xr:uid="{00000000-0005-0000-0000-0000E1000000}"/>
    <cellStyle name="40 % - Accent2 25" xfId="218" xr:uid="{00000000-0005-0000-0000-0000E2000000}"/>
    <cellStyle name="40 % - Accent2 26" xfId="219" xr:uid="{00000000-0005-0000-0000-0000E3000000}"/>
    <cellStyle name="40 % - Accent2 3" xfId="220" xr:uid="{00000000-0005-0000-0000-0000E4000000}"/>
    <cellStyle name="40 % - Accent2 4" xfId="221" xr:uid="{00000000-0005-0000-0000-0000E5000000}"/>
    <cellStyle name="40 % - Accent2 5" xfId="222" xr:uid="{00000000-0005-0000-0000-0000E6000000}"/>
    <cellStyle name="40 % - Accent2 6" xfId="223" xr:uid="{00000000-0005-0000-0000-0000E7000000}"/>
    <cellStyle name="40 % - Accent2 7" xfId="224" xr:uid="{00000000-0005-0000-0000-0000E8000000}"/>
    <cellStyle name="40 % - Accent2 8" xfId="225" xr:uid="{00000000-0005-0000-0000-0000E9000000}"/>
    <cellStyle name="40 % - Accent2 9" xfId="226" xr:uid="{00000000-0005-0000-0000-0000EA000000}"/>
    <cellStyle name="40 % - Accent3 10" xfId="227" xr:uid="{00000000-0005-0000-0000-0000EB000000}"/>
    <cellStyle name="40 % - Accent3 11" xfId="228" xr:uid="{00000000-0005-0000-0000-0000EC000000}"/>
    <cellStyle name="40 % - Accent3 12" xfId="229" xr:uid="{00000000-0005-0000-0000-0000ED000000}"/>
    <cellStyle name="40 % - Accent3 13" xfId="230" xr:uid="{00000000-0005-0000-0000-0000EE000000}"/>
    <cellStyle name="40 % - Accent3 14" xfId="231" xr:uid="{00000000-0005-0000-0000-0000EF000000}"/>
    <cellStyle name="40 % - Accent3 15" xfId="232" xr:uid="{00000000-0005-0000-0000-0000F0000000}"/>
    <cellStyle name="40 % - Accent3 16" xfId="233" xr:uid="{00000000-0005-0000-0000-0000F1000000}"/>
    <cellStyle name="40 % - Accent3 17" xfId="234" xr:uid="{00000000-0005-0000-0000-0000F2000000}"/>
    <cellStyle name="40 % - Accent3 18" xfId="235" xr:uid="{00000000-0005-0000-0000-0000F3000000}"/>
    <cellStyle name="40 % - Accent3 19" xfId="236" xr:uid="{00000000-0005-0000-0000-0000F4000000}"/>
    <cellStyle name="40 % - Accent3 2" xfId="237" xr:uid="{00000000-0005-0000-0000-0000F5000000}"/>
    <cellStyle name="40 % - Accent3 20" xfId="238" xr:uid="{00000000-0005-0000-0000-0000F6000000}"/>
    <cellStyle name="40 % - Accent3 21" xfId="239" xr:uid="{00000000-0005-0000-0000-0000F7000000}"/>
    <cellStyle name="40 % - Accent3 22" xfId="240" xr:uid="{00000000-0005-0000-0000-0000F8000000}"/>
    <cellStyle name="40 % - Accent3 23" xfId="241" xr:uid="{00000000-0005-0000-0000-0000F9000000}"/>
    <cellStyle name="40 % - Accent3 24" xfId="242" xr:uid="{00000000-0005-0000-0000-0000FA000000}"/>
    <cellStyle name="40 % - Accent3 25" xfId="243" xr:uid="{00000000-0005-0000-0000-0000FB000000}"/>
    <cellStyle name="40 % - Accent3 26" xfId="244" xr:uid="{00000000-0005-0000-0000-0000FC000000}"/>
    <cellStyle name="40 % - Accent3 3" xfId="245" xr:uid="{00000000-0005-0000-0000-0000FD000000}"/>
    <cellStyle name="40 % - Accent3 4" xfId="246" xr:uid="{00000000-0005-0000-0000-0000FE000000}"/>
    <cellStyle name="40 % - Accent3 5" xfId="247" xr:uid="{00000000-0005-0000-0000-0000FF000000}"/>
    <cellStyle name="40 % - Accent3 6" xfId="248" xr:uid="{00000000-0005-0000-0000-000000010000}"/>
    <cellStyle name="40 % - Accent3 7" xfId="249" xr:uid="{00000000-0005-0000-0000-000001010000}"/>
    <cellStyle name="40 % - Accent3 8" xfId="250" xr:uid="{00000000-0005-0000-0000-000002010000}"/>
    <cellStyle name="40 % - Accent3 9" xfId="251" xr:uid="{00000000-0005-0000-0000-000003010000}"/>
    <cellStyle name="40 % - Accent4 10" xfId="252" xr:uid="{00000000-0005-0000-0000-000004010000}"/>
    <cellStyle name="40 % - Accent4 11" xfId="253" xr:uid="{00000000-0005-0000-0000-000005010000}"/>
    <cellStyle name="40 % - Accent4 12" xfId="254" xr:uid="{00000000-0005-0000-0000-000006010000}"/>
    <cellStyle name="40 % - Accent4 13" xfId="255" xr:uid="{00000000-0005-0000-0000-000007010000}"/>
    <cellStyle name="40 % - Accent4 14" xfId="256" xr:uid="{00000000-0005-0000-0000-000008010000}"/>
    <cellStyle name="40 % - Accent4 15" xfId="257" xr:uid="{00000000-0005-0000-0000-000009010000}"/>
    <cellStyle name="40 % - Accent4 16" xfId="258" xr:uid="{00000000-0005-0000-0000-00000A010000}"/>
    <cellStyle name="40 % - Accent4 17" xfId="259" xr:uid="{00000000-0005-0000-0000-00000B010000}"/>
    <cellStyle name="40 % - Accent4 18" xfId="260" xr:uid="{00000000-0005-0000-0000-00000C010000}"/>
    <cellStyle name="40 % - Accent4 19" xfId="261" xr:uid="{00000000-0005-0000-0000-00000D010000}"/>
    <cellStyle name="40 % - Accent4 2" xfId="262" xr:uid="{00000000-0005-0000-0000-00000E010000}"/>
    <cellStyle name="40 % - Accent4 20" xfId="263" xr:uid="{00000000-0005-0000-0000-00000F010000}"/>
    <cellStyle name="40 % - Accent4 21" xfId="264" xr:uid="{00000000-0005-0000-0000-000010010000}"/>
    <cellStyle name="40 % - Accent4 22" xfId="265" xr:uid="{00000000-0005-0000-0000-000011010000}"/>
    <cellStyle name="40 % - Accent4 23" xfId="266" xr:uid="{00000000-0005-0000-0000-000012010000}"/>
    <cellStyle name="40 % - Accent4 24" xfId="267" xr:uid="{00000000-0005-0000-0000-000013010000}"/>
    <cellStyle name="40 % - Accent4 25" xfId="268" xr:uid="{00000000-0005-0000-0000-000014010000}"/>
    <cellStyle name="40 % - Accent4 26" xfId="269" xr:uid="{00000000-0005-0000-0000-000015010000}"/>
    <cellStyle name="40 % - Accent4 3" xfId="270" xr:uid="{00000000-0005-0000-0000-000016010000}"/>
    <cellStyle name="40 % - Accent4 4" xfId="271" xr:uid="{00000000-0005-0000-0000-000017010000}"/>
    <cellStyle name="40 % - Accent4 5" xfId="272" xr:uid="{00000000-0005-0000-0000-000018010000}"/>
    <cellStyle name="40 % - Accent4 6" xfId="273" xr:uid="{00000000-0005-0000-0000-000019010000}"/>
    <cellStyle name="40 % - Accent4 7" xfId="274" xr:uid="{00000000-0005-0000-0000-00001A010000}"/>
    <cellStyle name="40 % - Accent4 8" xfId="275" xr:uid="{00000000-0005-0000-0000-00001B010000}"/>
    <cellStyle name="40 % - Accent4 9" xfId="276" xr:uid="{00000000-0005-0000-0000-00001C010000}"/>
    <cellStyle name="40 % - Accent5 10" xfId="277" xr:uid="{00000000-0005-0000-0000-00001D010000}"/>
    <cellStyle name="40 % - Accent5 11" xfId="278" xr:uid="{00000000-0005-0000-0000-00001E010000}"/>
    <cellStyle name="40 % - Accent5 12" xfId="279" xr:uid="{00000000-0005-0000-0000-00001F010000}"/>
    <cellStyle name="40 % - Accent5 13" xfId="280" xr:uid="{00000000-0005-0000-0000-000020010000}"/>
    <cellStyle name="40 % - Accent5 14" xfId="281" xr:uid="{00000000-0005-0000-0000-000021010000}"/>
    <cellStyle name="40 % - Accent5 15" xfId="282" xr:uid="{00000000-0005-0000-0000-000022010000}"/>
    <cellStyle name="40 % - Accent5 16" xfId="283" xr:uid="{00000000-0005-0000-0000-000023010000}"/>
    <cellStyle name="40 % - Accent5 17" xfId="284" xr:uid="{00000000-0005-0000-0000-000024010000}"/>
    <cellStyle name="40 % - Accent5 18" xfId="285" xr:uid="{00000000-0005-0000-0000-000025010000}"/>
    <cellStyle name="40 % - Accent5 19" xfId="286" xr:uid="{00000000-0005-0000-0000-000026010000}"/>
    <cellStyle name="40 % - Accent5 2" xfId="287" xr:uid="{00000000-0005-0000-0000-000027010000}"/>
    <cellStyle name="40 % - Accent5 20" xfId="288" xr:uid="{00000000-0005-0000-0000-000028010000}"/>
    <cellStyle name="40 % - Accent5 21" xfId="289" xr:uid="{00000000-0005-0000-0000-000029010000}"/>
    <cellStyle name="40 % - Accent5 22" xfId="290" xr:uid="{00000000-0005-0000-0000-00002A010000}"/>
    <cellStyle name="40 % - Accent5 23" xfId="291" xr:uid="{00000000-0005-0000-0000-00002B010000}"/>
    <cellStyle name="40 % - Accent5 24" xfId="292" xr:uid="{00000000-0005-0000-0000-00002C010000}"/>
    <cellStyle name="40 % - Accent5 25" xfId="293" xr:uid="{00000000-0005-0000-0000-00002D010000}"/>
    <cellStyle name="40 % - Accent5 26" xfId="294" xr:uid="{00000000-0005-0000-0000-00002E010000}"/>
    <cellStyle name="40 % - Accent5 3" xfId="295" xr:uid="{00000000-0005-0000-0000-00002F010000}"/>
    <cellStyle name="40 % - Accent5 4" xfId="296" xr:uid="{00000000-0005-0000-0000-000030010000}"/>
    <cellStyle name="40 % - Accent5 5" xfId="297" xr:uid="{00000000-0005-0000-0000-000031010000}"/>
    <cellStyle name="40 % - Accent5 6" xfId="298" xr:uid="{00000000-0005-0000-0000-000032010000}"/>
    <cellStyle name="40 % - Accent5 7" xfId="299" xr:uid="{00000000-0005-0000-0000-000033010000}"/>
    <cellStyle name="40 % - Accent5 8" xfId="300" xr:uid="{00000000-0005-0000-0000-000034010000}"/>
    <cellStyle name="40 % - Accent5 9" xfId="301" xr:uid="{00000000-0005-0000-0000-000035010000}"/>
    <cellStyle name="40 % - Accent6 10" xfId="302" xr:uid="{00000000-0005-0000-0000-000036010000}"/>
    <cellStyle name="40 % - Accent6 11" xfId="303" xr:uid="{00000000-0005-0000-0000-000037010000}"/>
    <cellStyle name="40 % - Accent6 12" xfId="304" xr:uid="{00000000-0005-0000-0000-000038010000}"/>
    <cellStyle name="40 % - Accent6 13" xfId="305" xr:uid="{00000000-0005-0000-0000-000039010000}"/>
    <cellStyle name="40 % - Accent6 14" xfId="306" xr:uid="{00000000-0005-0000-0000-00003A010000}"/>
    <cellStyle name="40 % - Accent6 15" xfId="307" xr:uid="{00000000-0005-0000-0000-00003B010000}"/>
    <cellStyle name="40 % - Accent6 16" xfId="308" xr:uid="{00000000-0005-0000-0000-00003C010000}"/>
    <cellStyle name="40 % - Accent6 17" xfId="309" xr:uid="{00000000-0005-0000-0000-00003D010000}"/>
    <cellStyle name="40 % - Accent6 18" xfId="310" xr:uid="{00000000-0005-0000-0000-00003E010000}"/>
    <cellStyle name="40 % - Accent6 19" xfId="311" xr:uid="{00000000-0005-0000-0000-00003F010000}"/>
    <cellStyle name="40 % - Accent6 2" xfId="312" xr:uid="{00000000-0005-0000-0000-000040010000}"/>
    <cellStyle name="40 % - Accent6 20" xfId="313" xr:uid="{00000000-0005-0000-0000-000041010000}"/>
    <cellStyle name="40 % - Accent6 21" xfId="314" xr:uid="{00000000-0005-0000-0000-000042010000}"/>
    <cellStyle name="40 % - Accent6 22" xfId="315" xr:uid="{00000000-0005-0000-0000-000043010000}"/>
    <cellStyle name="40 % - Accent6 23" xfId="316" xr:uid="{00000000-0005-0000-0000-000044010000}"/>
    <cellStyle name="40 % - Accent6 24" xfId="317" xr:uid="{00000000-0005-0000-0000-000045010000}"/>
    <cellStyle name="40 % - Accent6 25" xfId="318" xr:uid="{00000000-0005-0000-0000-000046010000}"/>
    <cellStyle name="40 % - Accent6 26" xfId="319" xr:uid="{00000000-0005-0000-0000-000047010000}"/>
    <cellStyle name="40 % - Accent6 3" xfId="320" xr:uid="{00000000-0005-0000-0000-000048010000}"/>
    <cellStyle name="40 % - Accent6 4" xfId="321" xr:uid="{00000000-0005-0000-0000-000049010000}"/>
    <cellStyle name="40 % - Accent6 5" xfId="322" xr:uid="{00000000-0005-0000-0000-00004A010000}"/>
    <cellStyle name="40 % - Accent6 6" xfId="323" xr:uid="{00000000-0005-0000-0000-00004B010000}"/>
    <cellStyle name="40 % - Accent6 7" xfId="324" xr:uid="{00000000-0005-0000-0000-00004C010000}"/>
    <cellStyle name="40 % - Accent6 8" xfId="325" xr:uid="{00000000-0005-0000-0000-00004D010000}"/>
    <cellStyle name="40 % - Accent6 9" xfId="326" xr:uid="{00000000-0005-0000-0000-00004E010000}"/>
    <cellStyle name="40% - Accent1 2" xfId="327" xr:uid="{00000000-0005-0000-0000-00004F010000}"/>
    <cellStyle name="40% - Accent1 3" xfId="328" xr:uid="{00000000-0005-0000-0000-000050010000}"/>
    <cellStyle name="40% - Accent2 2" xfId="329" xr:uid="{00000000-0005-0000-0000-000051010000}"/>
    <cellStyle name="40% - Accent2 3" xfId="330" xr:uid="{00000000-0005-0000-0000-000052010000}"/>
    <cellStyle name="40% - Accent3 2" xfId="331" xr:uid="{00000000-0005-0000-0000-000053010000}"/>
    <cellStyle name="40% - Accent3 3" xfId="332" xr:uid="{00000000-0005-0000-0000-000054010000}"/>
    <cellStyle name="40% - Accent4 2" xfId="333" xr:uid="{00000000-0005-0000-0000-000055010000}"/>
    <cellStyle name="40% - Accent4 3" xfId="334" xr:uid="{00000000-0005-0000-0000-000056010000}"/>
    <cellStyle name="40% - Accent5 2" xfId="335" xr:uid="{00000000-0005-0000-0000-000057010000}"/>
    <cellStyle name="40% - Accent5 3" xfId="336" xr:uid="{00000000-0005-0000-0000-000058010000}"/>
    <cellStyle name="40% - Accent6 2" xfId="337" xr:uid="{00000000-0005-0000-0000-000059010000}"/>
    <cellStyle name="40% - Accent6 3" xfId="338" xr:uid="{00000000-0005-0000-0000-00005A010000}"/>
    <cellStyle name="40% - Akzent1" xfId="339" xr:uid="{00000000-0005-0000-0000-00005B010000}"/>
    <cellStyle name="40% - Akzent2" xfId="340" xr:uid="{00000000-0005-0000-0000-00005C010000}"/>
    <cellStyle name="40% - Akzent3" xfId="341" xr:uid="{00000000-0005-0000-0000-00005D010000}"/>
    <cellStyle name="40% - Akzent4" xfId="342" xr:uid="{00000000-0005-0000-0000-00005E010000}"/>
    <cellStyle name="40% - Akzent5" xfId="343" xr:uid="{00000000-0005-0000-0000-00005F010000}"/>
    <cellStyle name="40% - Akzent6" xfId="344" xr:uid="{00000000-0005-0000-0000-000060010000}"/>
    <cellStyle name="5x indented GHG Textfiels" xfId="345" xr:uid="{00000000-0005-0000-0000-000061010000}"/>
    <cellStyle name="5x indented GHG Textfiels 2" xfId="346" xr:uid="{00000000-0005-0000-0000-000062010000}"/>
    <cellStyle name="5x indented GHG Textfiels 2 2" xfId="1543" xr:uid="{00000000-0005-0000-0000-000063010000}"/>
    <cellStyle name="5x indented GHG Textfiels 3" xfId="347" xr:uid="{00000000-0005-0000-0000-000064010000}"/>
    <cellStyle name="5x indented GHG Textfiels 4" xfId="348" xr:uid="{00000000-0005-0000-0000-000065010000}"/>
    <cellStyle name="5x indented GHG Textfiels_A4-3" xfId="349" xr:uid="{00000000-0005-0000-0000-000066010000}"/>
    <cellStyle name="60 % - Akzent1" xfId="1544" xr:uid="{00000000-0005-0000-0000-000067010000}"/>
    <cellStyle name="60 % - Akzent2" xfId="1545" xr:uid="{00000000-0005-0000-0000-000068010000}"/>
    <cellStyle name="60 % - Akzent3" xfId="1546" xr:uid="{00000000-0005-0000-0000-000069010000}"/>
    <cellStyle name="60 % - Akzent4" xfId="1547" xr:uid="{00000000-0005-0000-0000-00006A010000}"/>
    <cellStyle name="60 % - Akzent5" xfId="1548" xr:uid="{00000000-0005-0000-0000-00006B010000}"/>
    <cellStyle name="60 % - Akzent6" xfId="1549" xr:uid="{00000000-0005-0000-0000-00006C010000}"/>
    <cellStyle name="60 % - Accent1 10" xfId="350" xr:uid="{00000000-0005-0000-0000-00006D010000}"/>
    <cellStyle name="60 % - Accent1 11" xfId="351" xr:uid="{00000000-0005-0000-0000-00006E010000}"/>
    <cellStyle name="60 % - Accent1 12" xfId="352" xr:uid="{00000000-0005-0000-0000-00006F010000}"/>
    <cellStyle name="60 % - Accent1 13" xfId="353" xr:uid="{00000000-0005-0000-0000-000070010000}"/>
    <cellStyle name="60 % - Accent1 14" xfId="354" xr:uid="{00000000-0005-0000-0000-000071010000}"/>
    <cellStyle name="60 % - Accent1 15" xfId="355" xr:uid="{00000000-0005-0000-0000-000072010000}"/>
    <cellStyle name="60 % - Accent1 16" xfId="356" xr:uid="{00000000-0005-0000-0000-000073010000}"/>
    <cellStyle name="60 % - Accent1 17" xfId="357" xr:uid="{00000000-0005-0000-0000-000074010000}"/>
    <cellStyle name="60 % - Accent1 18" xfId="358" xr:uid="{00000000-0005-0000-0000-000075010000}"/>
    <cellStyle name="60 % - Accent1 19" xfId="359" xr:uid="{00000000-0005-0000-0000-000076010000}"/>
    <cellStyle name="60 % - Accent1 2" xfId="360" xr:uid="{00000000-0005-0000-0000-000077010000}"/>
    <cellStyle name="60 % - Accent1 20" xfId="361" xr:uid="{00000000-0005-0000-0000-000078010000}"/>
    <cellStyle name="60 % - Accent1 21" xfId="362" xr:uid="{00000000-0005-0000-0000-000079010000}"/>
    <cellStyle name="60 % - Accent1 22" xfId="363" xr:uid="{00000000-0005-0000-0000-00007A010000}"/>
    <cellStyle name="60 % - Accent1 23" xfId="364" xr:uid="{00000000-0005-0000-0000-00007B010000}"/>
    <cellStyle name="60 % - Accent1 24" xfId="365" xr:uid="{00000000-0005-0000-0000-00007C010000}"/>
    <cellStyle name="60 % - Accent1 25" xfId="366" xr:uid="{00000000-0005-0000-0000-00007D010000}"/>
    <cellStyle name="60 % - Accent1 26" xfId="367" xr:uid="{00000000-0005-0000-0000-00007E010000}"/>
    <cellStyle name="60 % - Accent1 3" xfId="368" xr:uid="{00000000-0005-0000-0000-00007F010000}"/>
    <cellStyle name="60 % - Accent1 4" xfId="369" xr:uid="{00000000-0005-0000-0000-000080010000}"/>
    <cellStyle name="60 % - Accent1 5" xfId="370" xr:uid="{00000000-0005-0000-0000-000081010000}"/>
    <cellStyle name="60 % - Accent1 6" xfId="371" xr:uid="{00000000-0005-0000-0000-000082010000}"/>
    <cellStyle name="60 % - Accent1 7" xfId="372" xr:uid="{00000000-0005-0000-0000-000083010000}"/>
    <cellStyle name="60 % - Accent1 8" xfId="373" xr:uid="{00000000-0005-0000-0000-000084010000}"/>
    <cellStyle name="60 % - Accent1 9" xfId="374" xr:uid="{00000000-0005-0000-0000-000085010000}"/>
    <cellStyle name="60 % - Accent2 10" xfId="375" xr:uid="{00000000-0005-0000-0000-000086010000}"/>
    <cellStyle name="60 % - Accent2 11" xfId="376" xr:uid="{00000000-0005-0000-0000-000087010000}"/>
    <cellStyle name="60 % - Accent2 12" xfId="377" xr:uid="{00000000-0005-0000-0000-000088010000}"/>
    <cellStyle name="60 % - Accent2 13" xfId="378" xr:uid="{00000000-0005-0000-0000-000089010000}"/>
    <cellStyle name="60 % - Accent2 14" xfId="379" xr:uid="{00000000-0005-0000-0000-00008A010000}"/>
    <cellStyle name="60 % - Accent2 15" xfId="380" xr:uid="{00000000-0005-0000-0000-00008B010000}"/>
    <cellStyle name="60 % - Accent2 16" xfId="381" xr:uid="{00000000-0005-0000-0000-00008C010000}"/>
    <cellStyle name="60 % - Accent2 17" xfId="382" xr:uid="{00000000-0005-0000-0000-00008D010000}"/>
    <cellStyle name="60 % - Accent2 18" xfId="383" xr:uid="{00000000-0005-0000-0000-00008E010000}"/>
    <cellStyle name="60 % - Accent2 19" xfId="384" xr:uid="{00000000-0005-0000-0000-00008F010000}"/>
    <cellStyle name="60 % - Accent2 2" xfId="385" xr:uid="{00000000-0005-0000-0000-000090010000}"/>
    <cellStyle name="60 % - Accent2 20" xfId="386" xr:uid="{00000000-0005-0000-0000-000091010000}"/>
    <cellStyle name="60 % - Accent2 21" xfId="387" xr:uid="{00000000-0005-0000-0000-000092010000}"/>
    <cellStyle name="60 % - Accent2 22" xfId="388" xr:uid="{00000000-0005-0000-0000-000093010000}"/>
    <cellStyle name="60 % - Accent2 23" xfId="389" xr:uid="{00000000-0005-0000-0000-000094010000}"/>
    <cellStyle name="60 % - Accent2 24" xfId="390" xr:uid="{00000000-0005-0000-0000-000095010000}"/>
    <cellStyle name="60 % - Accent2 25" xfId="391" xr:uid="{00000000-0005-0000-0000-000096010000}"/>
    <cellStyle name="60 % - Accent2 26" xfId="392" xr:uid="{00000000-0005-0000-0000-000097010000}"/>
    <cellStyle name="60 % - Accent2 3" xfId="393" xr:uid="{00000000-0005-0000-0000-000098010000}"/>
    <cellStyle name="60 % - Accent2 4" xfId="394" xr:uid="{00000000-0005-0000-0000-000099010000}"/>
    <cellStyle name="60 % - Accent2 5" xfId="395" xr:uid="{00000000-0005-0000-0000-00009A010000}"/>
    <cellStyle name="60 % - Accent2 6" xfId="396" xr:uid="{00000000-0005-0000-0000-00009B010000}"/>
    <cellStyle name="60 % - Accent2 7" xfId="397" xr:uid="{00000000-0005-0000-0000-00009C010000}"/>
    <cellStyle name="60 % - Accent2 8" xfId="398" xr:uid="{00000000-0005-0000-0000-00009D010000}"/>
    <cellStyle name="60 % - Accent2 9" xfId="399" xr:uid="{00000000-0005-0000-0000-00009E010000}"/>
    <cellStyle name="60 % - Accent3 10" xfId="400" xr:uid="{00000000-0005-0000-0000-00009F010000}"/>
    <cellStyle name="60 % - Accent3 11" xfId="401" xr:uid="{00000000-0005-0000-0000-0000A0010000}"/>
    <cellStyle name="60 % - Accent3 12" xfId="402" xr:uid="{00000000-0005-0000-0000-0000A1010000}"/>
    <cellStyle name="60 % - Accent3 13" xfId="403" xr:uid="{00000000-0005-0000-0000-0000A2010000}"/>
    <cellStyle name="60 % - Accent3 14" xfId="404" xr:uid="{00000000-0005-0000-0000-0000A3010000}"/>
    <cellStyle name="60 % - Accent3 15" xfId="405" xr:uid="{00000000-0005-0000-0000-0000A4010000}"/>
    <cellStyle name="60 % - Accent3 16" xfId="406" xr:uid="{00000000-0005-0000-0000-0000A5010000}"/>
    <cellStyle name="60 % - Accent3 17" xfId="407" xr:uid="{00000000-0005-0000-0000-0000A6010000}"/>
    <cellStyle name="60 % - Accent3 18" xfId="408" xr:uid="{00000000-0005-0000-0000-0000A7010000}"/>
    <cellStyle name="60 % - Accent3 19" xfId="409" xr:uid="{00000000-0005-0000-0000-0000A8010000}"/>
    <cellStyle name="60 % - Accent3 2" xfId="410" xr:uid="{00000000-0005-0000-0000-0000A9010000}"/>
    <cellStyle name="60 % - Accent3 20" xfId="411" xr:uid="{00000000-0005-0000-0000-0000AA010000}"/>
    <cellStyle name="60 % - Accent3 21" xfId="412" xr:uid="{00000000-0005-0000-0000-0000AB010000}"/>
    <cellStyle name="60 % - Accent3 22" xfId="413" xr:uid="{00000000-0005-0000-0000-0000AC010000}"/>
    <cellStyle name="60 % - Accent3 23" xfId="414" xr:uid="{00000000-0005-0000-0000-0000AD010000}"/>
    <cellStyle name="60 % - Accent3 24" xfId="415" xr:uid="{00000000-0005-0000-0000-0000AE010000}"/>
    <cellStyle name="60 % - Accent3 25" xfId="416" xr:uid="{00000000-0005-0000-0000-0000AF010000}"/>
    <cellStyle name="60 % - Accent3 26" xfId="417" xr:uid="{00000000-0005-0000-0000-0000B0010000}"/>
    <cellStyle name="60 % - Accent3 3" xfId="418" xr:uid="{00000000-0005-0000-0000-0000B1010000}"/>
    <cellStyle name="60 % - Accent3 4" xfId="419" xr:uid="{00000000-0005-0000-0000-0000B2010000}"/>
    <cellStyle name="60 % - Accent3 5" xfId="420" xr:uid="{00000000-0005-0000-0000-0000B3010000}"/>
    <cellStyle name="60 % - Accent3 6" xfId="421" xr:uid="{00000000-0005-0000-0000-0000B4010000}"/>
    <cellStyle name="60 % - Accent3 7" xfId="422" xr:uid="{00000000-0005-0000-0000-0000B5010000}"/>
    <cellStyle name="60 % - Accent3 8" xfId="423" xr:uid="{00000000-0005-0000-0000-0000B6010000}"/>
    <cellStyle name="60 % - Accent3 9" xfId="424" xr:uid="{00000000-0005-0000-0000-0000B7010000}"/>
    <cellStyle name="60 % - Accent4 10" xfId="425" xr:uid="{00000000-0005-0000-0000-0000B8010000}"/>
    <cellStyle name="60 % - Accent4 11" xfId="426" xr:uid="{00000000-0005-0000-0000-0000B9010000}"/>
    <cellStyle name="60 % - Accent4 12" xfId="427" xr:uid="{00000000-0005-0000-0000-0000BA010000}"/>
    <cellStyle name="60 % - Accent4 13" xfId="428" xr:uid="{00000000-0005-0000-0000-0000BB010000}"/>
    <cellStyle name="60 % - Accent4 14" xfId="429" xr:uid="{00000000-0005-0000-0000-0000BC010000}"/>
    <cellStyle name="60 % - Accent4 15" xfId="430" xr:uid="{00000000-0005-0000-0000-0000BD010000}"/>
    <cellStyle name="60 % - Accent4 16" xfId="431" xr:uid="{00000000-0005-0000-0000-0000BE010000}"/>
    <cellStyle name="60 % - Accent4 17" xfId="432" xr:uid="{00000000-0005-0000-0000-0000BF010000}"/>
    <cellStyle name="60 % - Accent4 18" xfId="433" xr:uid="{00000000-0005-0000-0000-0000C0010000}"/>
    <cellStyle name="60 % - Accent4 19" xfId="434" xr:uid="{00000000-0005-0000-0000-0000C1010000}"/>
    <cellStyle name="60 % - Accent4 2" xfId="435" xr:uid="{00000000-0005-0000-0000-0000C2010000}"/>
    <cellStyle name="60 % - Accent4 20" xfId="436" xr:uid="{00000000-0005-0000-0000-0000C3010000}"/>
    <cellStyle name="60 % - Accent4 21" xfId="437" xr:uid="{00000000-0005-0000-0000-0000C4010000}"/>
    <cellStyle name="60 % - Accent4 22" xfId="438" xr:uid="{00000000-0005-0000-0000-0000C5010000}"/>
    <cellStyle name="60 % - Accent4 23" xfId="439" xr:uid="{00000000-0005-0000-0000-0000C6010000}"/>
    <cellStyle name="60 % - Accent4 24" xfId="440" xr:uid="{00000000-0005-0000-0000-0000C7010000}"/>
    <cellStyle name="60 % - Accent4 25" xfId="441" xr:uid="{00000000-0005-0000-0000-0000C8010000}"/>
    <cellStyle name="60 % - Accent4 26" xfId="442" xr:uid="{00000000-0005-0000-0000-0000C9010000}"/>
    <cellStyle name="60 % - Accent4 3" xfId="443" xr:uid="{00000000-0005-0000-0000-0000CA010000}"/>
    <cellStyle name="60 % - Accent4 4" xfId="444" xr:uid="{00000000-0005-0000-0000-0000CB010000}"/>
    <cellStyle name="60 % - Accent4 5" xfId="445" xr:uid="{00000000-0005-0000-0000-0000CC010000}"/>
    <cellStyle name="60 % - Accent4 6" xfId="446" xr:uid="{00000000-0005-0000-0000-0000CD010000}"/>
    <cellStyle name="60 % - Accent4 7" xfId="447" xr:uid="{00000000-0005-0000-0000-0000CE010000}"/>
    <cellStyle name="60 % - Accent4 8" xfId="448" xr:uid="{00000000-0005-0000-0000-0000CF010000}"/>
    <cellStyle name="60 % - Accent4 9" xfId="449" xr:uid="{00000000-0005-0000-0000-0000D0010000}"/>
    <cellStyle name="60 % - Accent5 10" xfId="450" xr:uid="{00000000-0005-0000-0000-0000D1010000}"/>
    <cellStyle name="60 % - Accent5 11" xfId="451" xr:uid="{00000000-0005-0000-0000-0000D2010000}"/>
    <cellStyle name="60 % - Accent5 12" xfId="452" xr:uid="{00000000-0005-0000-0000-0000D3010000}"/>
    <cellStyle name="60 % - Accent5 13" xfId="453" xr:uid="{00000000-0005-0000-0000-0000D4010000}"/>
    <cellStyle name="60 % - Accent5 14" xfId="454" xr:uid="{00000000-0005-0000-0000-0000D5010000}"/>
    <cellStyle name="60 % - Accent5 15" xfId="455" xr:uid="{00000000-0005-0000-0000-0000D6010000}"/>
    <cellStyle name="60 % - Accent5 16" xfId="456" xr:uid="{00000000-0005-0000-0000-0000D7010000}"/>
    <cellStyle name="60 % - Accent5 17" xfId="457" xr:uid="{00000000-0005-0000-0000-0000D8010000}"/>
    <cellStyle name="60 % - Accent5 18" xfId="458" xr:uid="{00000000-0005-0000-0000-0000D9010000}"/>
    <cellStyle name="60 % - Accent5 19" xfId="459" xr:uid="{00000000-0005-0000-0000-0000DA010000}"/>
    <cellStyle name="60 % - Accent5 2" xfId="460" xr:uid="{00000000-0005-0000-0000-0000DB010000}"/>
    <cellStyle name="60 % - Accent5 20" xfId="461" xr:uid="{00000000-0005-0000-0000-0000DC010000}"/>
    <cellStyle name="60 % - Accent5 21" xfId="462" xr:uid="{00000000-0005-0000-0000-0000DD010000}"/>
    <cellStyle name="60 % - Accent5 22" xfId="463" xr:uid="{00000000-0005-0000-0000-0000DE010000}"/>
    <cellStyle name="60 % - Accent5 23" xfId="464" xr:uid="{00000000-0005-0000-0000-0000DF010000}"/>
    <cellStyle name="60 % - Accent5 24" xfId="465" xr:uid="{00000000-0005-0000-0000-0000E0010000}"/>
    <cellStyle name="60 % - Accent5 25" xfId="466" xr:uid="{00000000-0005-0000-0000-0000E1010000}"/>
    <cellStyle name="60 % - Accent5 26" xfId="467" xr:uid="{00000000-0005-0000-0000-0000E2010000}"/>
    <cellStyle name="60 % - Accent5 3" xfId="468" xr:uid="{00000000-0005-0000-0000-0000E3010000}"/>
    <cellStyle name="60 % - Accent5 4" xfId="469" xr:uid="{00000000-0005-0000-0000-0000E4010000}"/>
    <cellStyle name="60 % - Accent5 5" xfId="470" xr:uid="{00000000-0005-0000-0000-0000E5010000}"/>
    <cellStyle name="60 % - Accent5 6" xfId="471" xr:uid="{00000000-0005-0000-0000-0000E6010000}"/>
    <cellStyle name="60 % - Accent5 7" xfId="472" xr:uid="{00000000-0005-0000-0000-0000E7010000}"/>
    <cellStyle name="60 % - Accent5 8" xfId="473" xr:uid="{00000000-0005-0000-0000-0000E8010000}"/>
    <cellStyle name="60 % - Accent5 9" xfId="474" xr:uid="{00000000-0005-0000-0000-0000E9010000}"/>
    <cellStyle name="60 % - Accent6 10" xfId="475" xr:uid="{00000000-0005-0000-0000-0000EA010000}"/>
    <cellStyle name="60 % - Accent6 11" xfId="476" xr:uid="{00000000-0005-0000-0000-0000EB010000}"/>
    <cellStyle name="60 % - Accent6 12" xfId="477" xr:uid="{00000000-0005-0000-0000-0000EC010000}"/>
    <cellStyle name="60 % - Accent6 13" xfId="478" xr:uid="{00000000-0005-0000-0000-0000ED010000}"/>
    <cellStyle name="60 % - Accent6 14" xfId="479" xr:uid="{00000000-0005-0000-0000-0000EE010000}"/>
    <cellStyle name="60 % - Accent6 15" xfId="480" xr:uid="{00000000-0005-0000-0000-0000EF010000}"/>
    <cellStyle name="60 % - Accent6 16" xfId="481" xr:uid="{00000000-0005-0000-0000-0000F0010000}"/>
    <cellStyle name="60 % - Accent6 17" xfId="482" xr:uid="{00000000-0005-0000-0000-0000F1010000}"/>
    <cellStyle name="60 % - Accent6 18" xfId="483" xr:uid="{00000000-0005-0000-0000-0000F2010000}"/>
    <cellStyle name="60 % - Accent6 19" xfId="484" xr:uid="{00000000-0005-0000-0000-0000F3010000}"/>
    <cellStyle name="60 % - Accent6 2" xfId="485" xr:uid="{00000000-0005-0000-0000-0000F4010000}"/>
    <cellStyle name="60 % - Accent6 20" xfId="486" xr:uid="{00000000-0005-0000-0000-0000F5010000}"/>
    <cellStyle name="60 % - Accent6 21" xfId="487" xr:uid="{00000000-0005-0000-0000-0000F6010000}"/>
    <cellStyle name="60 % - Accent6 22" xfId="488" xr:uid="{00000000-0005-0000-0000-0000F7010000}"/>
    <cellStyle name="60 % - Accent6 23" xfId="489" xr:uid="{00000000-0005-0000-0000-0000F8010000}"/>
    <cellStyle name="60 % - Accent6 24" xfId="490" xr:uid="{00000000-0005-0000-0000-0000F9010000}"/>
    <cellStyle name="60 % - Accent6 25" xfId="491" xr:uid="{00000000-0005-0000-0000-0000FA010000}"/>
    <cellStyle name="60 % - Accent6 26" xfId="492" xr:uid="{00000000-0005-0000-0000-0000FB010000}"/>
    <cellStyle name="60 % - Accent6 3" xfId="493" xr:uid="{00000000-0005-0000-0000-0000FC010000}"/>
    <cellStyle name="60 % - Accent6 4" xfId="494" xr:uid="{00000000-0005-0000-0000-0000FD010000}"/>
    <cellStyle name="60 % - Accent6 5" xfId="495" xr:uid="{00000000-0005-0000-0000-0000FE010000}"/>
    <cellStyle name="60 % - Accent6 6" xfId="496" xr:uid="{00000000-0005-0000-0000-0000FF010000}"/>
    <cellStyle name="60 % - Accent6 7" xfId="497" xr:uid="{00000000-0005-0000-0000-000000020000}"/>
    <cellStyle name="60 % - Accent6 8" xfId="498" xr:uid="{00000000-0005-0000-0000-000001020000}"/>
    <cellStyle name="60 % - Accent6 9" xfId="499" xr:uid="{00000000-0005-0000-0000-000002020000}"/>
    <cellStyle name="60% - Accent1 2" xfId="500" xr:uid="{00000000-0005-0000-0000-000003020000}"/>
    <cellStyle name="60% - Accent1 3" xfId="501" xr:uid="{00000000-0005-0000-0000-000004020000}"/>
    <cellStyle name="60% - Accent2 2" xfId="502" xr:uid="{00000000-0005-0000-0000-000005020000}"/>
    <cellStyle name="60% - Accent2 3" xfId="503" xr:uid="{00000000-0005-0000-0000-000006020000}"/>
    <cellStyle name="60% - Accent3 2" xfId="504" xr:uid="{00000000-0005-0000-0000-000007020000}"/>
    <cellStyle name="60% - Accent3 3" xfId="505" xr:uid="{00000000-0005-0000-0000-000008020000}"/>
    <cellStyle name="60% - Accent4 2" xfId="506" xr:uid="{00000000-0005-0000-0000-000009020000}"/>
    <cellStyle name="60% - Accent4 3" xfId="507" xr:uid="{00000000-0005-0000-0000-00000A020000}"/>
    <cellStyle name="60% - Accent5 2" xfId="508" xr:uid="{00000000-0005-0000-0000-00000B020000}"/>
    <cellStyle name="60% - Accent5 3" xfId="509" xr:uid="{00000000-0005-0000-0000-00000C020000}"/>
    <cellStyle name="60% - Accent6 2" xfId="510" xr:uid="{00000000-0005-0000-0000-00000D020000}"/>
    <cellStyle name="60% - Accent6 3" xfId="511" xr:uid="{00000000-0005-0000-0000-00000E020000}"/>
    <cellStyle name="60% - Akzent1" xfId="512" xr:uid="{00000000-0005-0000-0000-00000F020000}"/>
    <cellStyle name="60% - Akzent2" xfId="513" xr:uid="{00000000-0005-0000-0000-000010020000}"/>
    <cellStyle name="60% - Akzent3" xfId="514" xr:uid="{00000000-0005-0000-0000-000011020000}"/>
    <cellStyle name="60% - Akzent4" xfId="515" xr:uid="{00000000-0005-0000-0000-000012020000}"/>
    <cellStyle name="60% - Akzent5" xfId="516" xr:uid="{00000000-0005-0000-0000-000013020000}"/>
    <cellStyle name="60% - Akzent6" xfId="517" xr:uid="{00000000-0005-0000-0000-000014020000}"/>
    <cellStyle name="Accent1 10" xfId="518" xr:uid="{00000000-0005-0000-0000-000015020000}"/>
    <cellStyle name="Accent1 11" xfId="519" xr:uid="{00000000-0005-0000-0000-000016020000}"/>
    <cellStyle name="Accent1 12" xfId="520" xr:uid="{00000000-0005-0000-0000-000017020000}"/>
    <cellStyle name="Accent1 13" xfId="521" xr:uid="{00000000-0005-0000-0000-000018020000}"/>
    <cellStyle name="Accent1 14" xfId="522" xr:uid="{00000000-0005-0000-0000-000019020000}"/>
    <cellStyle name="Accent1 15" xfId="523" xr:uid="{00000000-0005-0000-0000-00001A020000}"/>
    <cellStyle name="Accent1 16" xfId="524" xr:uid="{00000000-0005-0000-0000-00001B020000}"/>
    <cellStyle name="Accent1 17" xfId="525" xr:uid="{00000000-0005-0000-0000-00001C020000}"/>
    <cellStyle name="Accent1 18" xfId="526" xr:uid="{00000000-0005-0000-0000-00001D020000}"/>
    <cellStyle name="Accent1 19" xfId="527" xr:uid="{00000000-0005-0000-0000-00001E020000}"/>
    <cellStyle name="Accent1 2" xfId="528" xr:uid="{00000000-0005-0000-0000-00001F020000}"/>
    <cellStyle name="Accent1 20" xfId="529" xr:uid="{00000000-0005-0000-0000-000020020000}"/>
    <cellStyle name="Accent1 21" xfId="530" xr:uid="{00000000-0005-0000-0000-000021020000}"/>
    <cellStyle name="Accent1 22" xfId="531" xr:uid="{00000000-0005-0000-0000-000022020000}"/>
    <cellStyle name="Accent1 23" xfId="532" xr:uid="{00000000-0005-0000-0000-000023020000}"/>
    <cellStyle name="Accent1 24" xfId="533" xr:uid="{00000000-0005-0000-0000-000024020000}"/>
    <cellStyle name="Accent1 25" xfId="534" xr:uid="{00000000-0005-0000-0000-000025020000}"/>
    <cellStyle name="Accent1 26" xfId="535" xr:uid="{00000000-0005-0000-0000-000026020000}"/>
    <cellStyle name="Accent1 3" xfId="536" xr:uid="{00000000-0005-0000-0000-000027020000}"/>
    <cellStyle name="Accent1 4" xfId="537" xr:uid="{00000000-0005-0000-0000-000028020000}"/>
    <cellStyle name="Accent1 5" xfId="538" xr:uid="{00000000-0005-0000-0000-000029020000}"/>
    <cellStyle name="Accent1 6" xfId="539" xr:uid="{00000000-0005-0000-0000-00002A020000}"/>
    <cellStyle name="Accent1 7" xfId="540" xr:uid="{00000000-0005-0000-0000-00002B020000}"/>
    <cellStyle name="Accent1 8" xfId="541" xr:uid="{00000000-0005-0000-0000-00002C020000}"/>
    <cellStyle name="Accent1 9" xfId="542" xr:uid="{00000000-0005-0000-0000-00002D020000}"/>
    <cellStyle name="Accent2 10" xfId="543" xr:uid="{00000000-0005-0000-0000-00002E020000}"/>
    <cellStyle name="Accent2 11" xfId="544" xr:uid="{00000000-0005-0000-0000-00002F020000}"/>
    <cellStyle name="Accent2 12" xfId="545" xr:uid="{00000000-0005-0000-0000-000030020000}"/>
    <cellStyle name="Accent2 13" xfId="546" xr:uid="{00000000-0005-0000-0000-000031020000}"/>
    <cellStyle name="Accent2 14" xfId="547" xr:uid="{00000000-0005-0000-0000-000032020000}"/>
    <cellStyle name="Accent2 15" xfId="548" xr:uid="{00000000-0005-0000-0000-000033020000}"/>
    <cellStyle name="Accent2 16" xfId="549" xr:uid="{00000000-0005-0000-0000-000034020000}"/>
    <cellStyle name="Accent2 17" xfId="550" xr:uid="{00000000-0005-0000-0000-000035020000}"/>
    <cellStyle name="Accent2 18" xfId="551" xr:uid="{00000000-0005-0000-0000-000036020000}"/>
    <cellStyle name="Accent2 19" xfId="552" xr:uid="{00000000-0005-0000-0000-000037020000}"/>
    <cellStyle name="Accent2 2" xfId="553" xr:uid="{00000000-0005-0000-0000-000038020000}"/>
    <cellStyle name="Accent2 20" xfId="554" xr:uid="{00000000-0005-0000-0000-000039020000}"/>
    <cellStyle name="Accent2 21" xfId="555" xr:uid="{00000000-0005-0000-0000-00003A020000}"/>
    <cellStyle name="Accent2 22" xfId="556" xr:uid="{00000000-0005-0000-0000-00003B020000}"/>
    <cellStyle name="Accent2 23" xfId="557" xr:uid="{00000000-0005-0000-0000-00003C020000}"/>
    <cellStyle name="Accent2 24" xfId="558" xr:uid="{00000000-0005-0000-0000-00003D020000}"/>
    <cellStyle name="Accent2 25" xfId="559" xr:uid="{00000000-0005-0000-0000-00003E020000}"/>
    <cellStyle name="Accent2 26" xfId="560" xr:uid="{00000000-0005-0000-0000-00003F020000}"/>
    <cellStyle name="Accent2 3" xfId="561" xr:uid="{00000000-0005-0000-0000-000040020000}"/>
    <cellStyle name="Accent2 4" xfId="562" xr:uid="{00000000-0005-0000-0000-000041020000}"/>
    <cellStyle name="Accent2 5" xfId="563" xr:uid="{00000000-0005-0000-0000-000042020000}"/>
    <cellStyle name="Accent2 6" xfId="564" xr:uid="{00000000-0005-0000-0000-000043020000}"/>
    <cellStyle name="Accent2 7" xfId="565" xr:uid="{00000000-0005-0000-0000-000044020000}"/>
    <cellStyle name="Accent2 8" xfId="566" xr:uid="{00000000-0005-0000-0000-000045020000}"/>
    <cellStyle name="Accent2 9" xfId="567" xr:uid="{00000000-0005-0000-0000-000046020000}"/>
    <cellStyle name="Accent3 10" xfId="568" xr:uid="{00000000-0005-0000-0000-000047020000}"/>
    <cellStyle name="Accent3 11" xfId="569" xr:uid="{00000000-0005-0000-0000-000048020000}"/>
    <cellStyle name="Accent3 12" xfId="570" xr:uid="{00000000-0005-0000-0000-000049020000}"/>
    <cellStyle name="Accent3 13" xfId="571" xr:uid="{00000000-0005-0000-0000-00004A020000}"/>
    <cellStyle name="Accent3 14" xfId="572" xr:uid="{00000000-0005-0000-0000-00004B020000}"/>
    <cellStyle name="Accent3 15" xfId="573" xr:uid="{00000000-0005-0000-0000-00004C020000}"/>
    <cellStyle name="Accent3 16" xfId="574" xr:uid="{00000000-0005-0000-0000-00004D020000}"/>
    <cellStyle name="Accent3 17" xfId="575" xr:uid="{00000000-0005-0000-0000-00004E020000}"/>
    <cellStyle name="Accent3 18" xfId="576" xr:uid="{00000000-0005-0000-0000-00004F020000}"/>
    <cellStyle name="Accent3 19" xfId="577" xr:uid="{00000000-0005-0000-0000-000050020000}"/>
    <cellStyle name="Accent3 2" xfId="578" xr:uid="{00000000-0005-0000-0000-000051020000}"/>
    <cellStyle name="Accent3 20" xfId="579" xr:uid="{00000000-0005-0000-0000-000052020000}"/>
    <cellStyle name="Accent3 21" xfId="580" xr:uid="{00000000-0005-0000-0000-000053020000}"/>
    <cellStyle name="Accent3 22" xfId="581" xr:uid="{00000000-0005-0000-0000-000054020000}"/>
    <cellStyle name="Accent3 23" xfId="582" xr:uid="{00000000-0005-0000-0000-000055020000}"/>
    <cellStyle name="Accent3 24" xfId="583" xr:uid="{00000000-0005-0000-0000-000056020000}"/>
    <cellStyle name="Accent3 25" xfId="584" xr:uid="{00000000-0005-0000-0000-000057020000}"/>
    <cellStyle name="Accent3 26" xfId="585" xr:uid="{00000000-0005-0000-0000-000058020000}"/>
    <cellStyle name="Accent3 3" xfId="586" xr:uid="{00000000-0005-0000-0000-000059020000}"/>
    <cellStyle name="Accent3 4" xfId="587" xr:uid="{00000000-0005-0000-0000-00005A020000}"/>
    <cellStyle name="Accent3 5" xfId="588" xr:uid="{00000000-0005-0000-0000-00005B020000}"/>
    <cellStyle name="Accent3 6" xfId="589" xr:uid="{00000000-0005-0000-0000-00005C020000}"/>
    <cellStyle name="Accent3 7" xfId="590" xr:uid="{00000000-0005-0000-0000-00005D020000}"/>
    <cellStyle name="Accent3 8" xfId="591" xr:uid="{00000000-0005-0000-0000-00005E020000}"/>
    <cellStyle name="Accent3 9" xfId="592" xr:uid="{00000000-0005-0000-0000-00005F020000}"/>
    <cellStyle name="Accent4 10" xfId="593" xr:uid="{00000000-0005-0000-0000-000060020000}"/>
    <cellStyle name="Accent4 11" xfId="594" xr:uid="{00000000-0005-0000-0000-000061020000}"/>
    <cellStyle name="Accent4 12" xfId="595" xr:uid="{00000000-0005-0000-0000-000062020000}"/>
    <cellStyle name="Accent4 13" xfId="596" xr:uid="{00000000-0005-0000-0000-000063020000}"/>
    <cellStyle name="Accent4 14" xfId="597" xr:uid="{00000000-0005-0000-0000-000064020000}"/>
    <cellStyle name="Accent4 15" xfId="598" xr:uid="{00000000-0005-0000-0000-000065020000}"/>
    <cellStyle name="Accent4 16" xfId="599" xr:uid="{00000000-0005-0000-0000-000066020000}"/>
    <cellStyle name="Accent4 17" xfId="600" xr:uid="{00000000-0005-0000-0000-000067020000}"/>
    <cellStyle name="Accent4 18" xfId="601" xr:uid="{00000000-0005-0000-0000-000068020000}"/>
    <cellStyle name="Accent4 19" xfId="602" xr:uid="{00000000-0005-0000-0000-000069020000}"/>
    <cellStyle name="Accent4 2" xfId="603" xr:uid="{00000000-0005-0000-0000-00006A020000}"/>
    <cellStyle name="Accent4 20" xfId="604" xr:uid="{00000000-0005-0000-0000-00006B020000}"/>
    <cellStyle name="Accent4 21" xfId="605" xr:uid="{00000000-0005-0000-0000-00006C020000}"/>
    <cellStyle name="Accent4 22" xfId="606" xr:uid="{00000000-0005-0000-0000-00006D020000}"/>
    <cellStyle name="Accent4 23" xfId="607" xr:uid="{00000000-0005-0000-0000-00006E020000}"/>
    <cellStyle name="Accent4 24" xfId="608" xr:uid="{00000000-0005-0000-0000-00006F020000}"/>
    <cellStyle name="Accent4 25" xfId="609" xr:uid="{00000000-0005-0000-0000-000070020000}"/>
    <cellStyle name="Accent4 26" xfId="610" xr:uid="{00000000-0005-0000-0000-000071020000}"/>
    <cellStyle name="Accent4 3" xfId="611" xr:uid="{00000000-0005-0000-0000-000072020000}"/>
    <cellStyle name="Accent4 4" xfId="612" xr:uid="{00000000-0005-0000-0000-000073020000}"/>
    <cellStyle name="Accent4 5" xfId="613" xr:uid="{00000000-0005-0000-0000-000074020000}"/>
    <cellStyle name="Accent4 6" xfId="614" xr:uid="{00000000-0005-0000-0000-000075020000}"/>
    <cellStyle name="Accent4 7" xfId="615" xr:uid="{00000000-0005-0000-0000-000076020000}"/>
    <cellStyle name="Accent4 8" xfId="616" xr:uid="{00000000-0005-0000-0000-000077020000}"/>
    <cellStyle name="Accent4 9" xfId="617" xr:uid="{00000000-0005-0000-0000-000078020000}"/>
    <cellStyle name="Accent5 10" xfId="618" xr:uid="{00000000-0005-0000-0000-000079020000}"/>
    <cellStyle name="Accent5 11" xfId="619" xr:uid="{00000000-0005-0000-0000-00007A020000}"/>
    <cellStyle name="Accent5 12" xfId="620" xr:uid="{00000000-0005-0000-0000-00007B020000}"/>
    <cellStyle name="Accent5 13" xfId="621" xr:uid="{00000000-0005-0000-0000-00007C020000}"/>
    <cellStyle name="Accent5 14" xfId="622" xr:uid="{00000000-0005-0000-0000-00007D020000}"/>
    <cellStyle name="Accent5 15" xfId="623" xr:uid="{00000000-0005-0000-0000-00007E020000}"/>
    <cellStyle name="Accent5 16" xfId="624" xr:uid="{00000000-0005-0000-0000-00007F020000}"/>
    <cellStyle name="Accent5 17" xfId="625" xr:uid="{00000000-0005-0000-0000-000080020000}"/>
    <cellStyle name="Accent5 18" xfId="626" xr:uid="{00000000-0005-0000-0000-000081020000}"/>
    <cellStyle name="Accent5 19" xfId="627" xr:uid="{00000000-0005-0000-0000-000082020000}"/>
    <cellStyle name="Accent5 2" xfId="628" xr:uid="{00000000-0005-0000-0000-000083020000}"/>
    <cellStyle name="Accent5 20" xfId="629" xr:uid="{00000000-0005-0000-0000-000084020000}"/>
    <cellStyle name="Accent5 21" xfId="630" xr:uid="{00000000-0005-0000-0000-000085020000}"/>
    <cellStyle name="Accent5 22" xfId="631" xr:uid="{00000000-0005-0000-0000-000086020000}"/>
    <cellStyle name="Accent5 23" xfId="632" xr:uid="{00000000-0005-0000-0000-000087020000}"/>
    <cellStyle name="Accent5 24" xfId="633" xr:uid="{00000000-0005-0000-0000-000088020000}"/>
    <cellStyle name="Accent5 25" xfId="634" xr:uid="{00000000-0005-0000-0000-000089020000}"/>
    <cellStyle name="Accent5 26" xfId="635" xr:uid="{00000000-0005-0000-0000-00008A020000}"/>
    <cellStyle name="Accent5 3" xfId="636" xr:uid="{00000000-0005-0000-0000-00008B020000}"/>
    <cellStyle name="Accent5 4" xfId="637" xr:uid="{00000000-0005-0000-0000-00008C020000}"/>
    <cellStyle name="Accent5 5" xfId="638" xr:uid="{00000000-0005-0000-0000-00008D020000}"/>
    <cellStyle name="Accent5 6" xfId="639" xr:uid="{00000000-0005-0000-0000-00008E020000}"/>
    <cellStyle name="Accent5 7" xfId="640" xr:uid="{00000000-0005-0000-0000-00008F020000}"/>
    <cellStyle name="Accent5 8" xfId="641" xr:uid="{00000000-0005-0000-0000-000090020000}"/>
    <cellStyle name="Accent5 9" xfId="642" xr:uid="{00000000-0005-0000-0000-000091020000}"/>
    <cellStyle name="Accent6 10" xfId="643" xr:uid="{00000000-0005-0000-0000-000092020000}"/>
    <cellStyle name="Accent6 11" xfId="644" xr:uid="{00000000-0005-0000-0000-000093020000}"/>
    <cellStyle name="Accent6 12" xfId="645" xr:uid="{00000000-0005-0000-0000-000094020000}"/>
    <cellStyle name="Accent6 13" xfId="646" xr:uid="{00000000-0005-0000-0000-000095020000}"/>
    <cellStyle name="Accent6 14" xfId="647" xr:uid="{00000000-0005-0000-0000-000096020000}"/>
    <cellStyle name="Accent6 15" xfId="648" xr:uid="{00000000-0005-0000-0000-000097020000}"/>
    <cellStyle name="Accent6 16" xfId="649" xr:uid="{00000000-0005-0000-0000-000098020000}"/>
    <cellStyle name="Accent6 17" xfId="650" xr:uid="{00000000-0005-0000-0000-000099020000}"/>
    <cellStyle name="Accent6 18" xfId="651" xr:uid="{00000000-0005-0000-0000-00009A020000}"/>
    <cellStyle name="Accent6 19" xfId="652" xr:uid="{00000000-0005-0000-0000-00009B020000}"/>
    <cellStyle name="Accent6 2" xfId="653" xr:uid="{00000000-0005-0000-0000-00009C020000}"/>
    <cellStyle name="Accent6 20" xfId="654" xr:uid="{00000000-0005-0000-0000-00009D020000}"/>
    <cellStyle name="Accent6 21" xfId="655" xr:uid="{00000000-0005-0000-0000-00009E020000}"/>
    <cellStyle name="Accent6 22" xfId="656" xr:uid="{00000000-0005-0000-0000-00009F020000}"/>
    <cellStyle name="Accent6 23" xfId="657" xr:uid="{00000000-0005-0000-0000-0000A0020000}"/>
    <cellStyle name="Accent6 24" xfId="658" xr:uid="{00000000-0005-0000-0000-0000A1020000}"/>
    <cellStyle name="Accent6 25" xfId="659" xr:uid="{00000000-0005-0000-0000-0000A2020000}"/>
    <cellStyle name="Accent6 26" xfId="660" xr:uid="{00000000-0005-0000-0000-0000A3020000}"/>
    <cellStyle name="Accent6 3" xfId="661" xr:uid="{00000000-0005-0000-0000-0000A4020000}"/>
    <cellStyle name="Accent6 4" xfId="662" xr:uid="{00000000-0005-0000-0000-0000A5020000}"/>
    <cellStyle name="Accent6 5" xfId="663" xr:uid="{00000000-0005-0000-0000-0000A6020000}"/>
    <cellStyle name="Accent6 6" xfId="664" xr:uid="{00000000-0005-0000-0000-0000A7020000}"/>
    <cellStyle name="Accent6 7" xfId="665" xr:uid="{00000000-0005-0000-0000-0000A8020000}"/>
    <cellStyle name="Accent6 8" xfId="666" xr:uid="{00000000-0005-0000-0000-0000A9020000}"/>
    <cellStyle name="Accent6 9" xfId="667" xr:uid="{00000000-0005-0000-0000-0000AA020000}"/>
    <cellStyle name="AggblueBoldCels" xfId="668" xr:uid="{00000000-0005-0000-0000-0000AB020000}"/>
    <cellStyle name="AggblueBoldCels 2" xfId="669" xr:uid="{00000000-0005-0000-0000-0000AC020000}"/>
    <cellStyle name="AggblueCels" xfId="670" xr:uid="{00000000-0005-0000-0000-0000AD020000}"/>
    <cellStyle name="AggblueCels 2" xfId="671" xr:uid="{00000000-0005-0000-0000-0000AE020000}"/>
    <cellStyle name="AggblueCels_1x" xfId="672" xr:uid="{00000000-0005-0000-0000-0000AF020000}"/>
    <cellStyle name="AggBoldCells" xfId="673" xr:uid="{00000000-0005-0000-0000-0000B0020000}"/>
    <cellStyle name="AggBoldCells 2" xfId="1551" xr:uid="{00000000-0005-0000-0000-0000B1020000}"/>
    <cellStyle name="AggBoldCells 3" xfId="1550" xr:uid="{00000000-0005-0000-0000-0000B2020000}"/>
    <cellStyle name="AggCels" xfId="674" xr:uid="{00000000-0005-0000-0000-0000B3020000}"/>
    <cellStyle name="AggCels 2" xfId="1553" xr:uid="{00000000-0005-0000-0000-0000B4020000}"/>
    <cellStyle name="AggCels 3" xfId="1552" xr:uid="{00000000-0005-0000-0000-0000B5020000}"/>
    <cellStyle name="AggCels_T(2)" xfId="1554" xr:uid="{00000000-0005-0000-0000-0000B6020000}"/>
    <cellStyle name="AggGreen" xfId="675" xr:uid="{00000000-0005-0000-0000-0000B7020000}"/>
    <cellStyle name="AggGreen 2" xfId="676" xr:uid="{00000000-0005-0000-0000-0000B8020000}"/>
    <cellStyle name="AggGreen_Bbdr" xfId="677" xr:uid="{00000000-0005-0000-0000-0000B9020000}"/>
    <cellStyle name="AggGreen12" xfId="678" xr:uid="{00000000-0005-0000-0000-0000BA020000}"/>
    <cellStyle name="AggGreen12 2" xfId="679" xr:uid="{00000000-0005-0000-0000-0000BB020000}"/>
    <cellStyle name="AggOrange" xfId="680" xr:uid="{00000000-0005-0000-0000-0000BC020000}"/>
    <cellStyle name="AggOrange 2" xfId="681" xr:uid="{00000000-0005-0000-0000-0000BD020000}"/>
    <cellStyle name="AggOrange_B_border" xfId="682" xr:uid="{00000000-0005-0000-0000-0000BE020000}"/>
    <cellStyle name="AggOrange9" xfId="683" xr:uid="{00000000-0005-0000-0000-0000BF020000}"/>
    <cellStyle name="AggOrange9 2" xfId="684" xr:uid="{00000000-0005-0000-0000-0000C0020000}"/>
    <cellStyle name="AggOrangeLB_2x" xfId="685" xr:uid="{00000000-0005-0000-0000-0000C1020000}"/>
    <cellStyle name="AggOrangeLBorder" xfId="686" xr:uid="{00000000-0005-0000-0000-0000C2020000}"/>
    <cellStyle name="AggOrangeLBorder 2" xfId="687" xr:uid="{00000000-0005-0000-0000-0000C3020000}"/>
    <cellStyle name="AggOrangeRBorder" xfId="688" xr:uid="{00000000-0005-0000-0000-0000C4020000}"/>
    <cellStyle name="AggOrangeRBorder 2" xfId="689" xr:uid="{00000000-0005-0000-0000-0000C5020000}"/>
    <cellStyle name="Akzent1" xfId="690" xr:uid="{00000000-0005-0000-0000-0000C6020000}"/>
    <cellStyle name="Akzent2" xfId="691" xr:uid="{00000000-0005-0000-0000-0000C7020000}"/>
    <cellStyle name="Akzent3" xfId="692" xr:uid="{00000000-0005-0000-0000-0000C8020000}"/>
    <cellStyle name="Akzent4" xfId="693" xr:uid="{00000000-0005-0000-0000-0000C9020000}"/>
    <cellStyle name="Akzent5" xfId="694" xr:uid="{00000000-0005-0000-0000-0000CA020000}"/>
    <cellStyle name="Akzent6" xfId="695" xr:uid="{00000000-0005-0000-0000-0000CB020000}"/>
    <cellStyle name="Ausgabe" xfId="696" xr:uid="{00000000-0005-0000-0000-0000CC020000}"/>
    <cellStyle name="Avertissement 10" xfId="697" xr:uid="{00000000-0005-0000-0000-0000CD020000}"/>
    <cellStyle name="Avertissement 11" xfId="698" xr:uid="{00000000-0005-0000-0000-0000CE020000}"/>
    <cellStyle name="Avertissement 12" xfId="699" xr:uid="{00000000-0005-0000-0000-0000CF020000}"/>
    <cellStyle name="Avertissement 13" xfId="700" xr:uid="{00000000-0005-0000-0000-0000D0020000}"/>
    <cellStyle name="Avertissement 14" xfId="701" xr:uid="{00000000-0005-0000-0000-0000D1020000}"/>
    <cellStyle name="Avertissement 15" xfId="702" xr:uid="{00000000-0005-0000-0000-0000D2020000}"/>
    <cellStyle name="Avertissement 16" xfId="703" xr:uid="{00000000-0005-0000-0000-0000D3020000}"/>
    <cellStyle name="Avertissement 17" xfId="704" xr:uid="{00000000-0005-0000-0000-0000D4020000}"/>
    <cellStyle name="Avertissement 18" xfId="705" xr:uid="{00000000-0005-0000-0000-0000D5020000}"/>
    <cellStyle name="Avertissement 19" xfId="706" xr:uid="{00000000-0005-0000-0000-0000D6020000}"/>
    <cellStyle name="Avertissement 2" xfId="707" xr:uid="{00000000-0005-0000-0000-0000D7020000}"/>
    <cellStyle name="Avertissement 20" xfId="708" xr:uid="{00000000-0005-0000-0000-0000D8020000}"/>
    <cellStyle name="Avertissement 21" xfId="709" xr:uid="{00000000-0005-0000-0000-0000D9020000}"/>
    <cellStyle name="Avertissement 22" xfId="710" xr:uid="{00000000-0005-0000-0000-0000DA020000}"/>
    <cellStyle name="Avertissement 23" xfId="711" xr:uid="{00000000-0005-0000-0000-0000DB020000}"/>
    <cellStyle name="Avertissement 24" xfId="712" xr:uid="{00000000-0005-0000-0000-0000DC020000}"/>
    <cellStyle name="Avertissement 25" xfId="713" xr:uid="{00000000-0005-0000-0000-0000DD020000}"/>
    <cellStyle name="Avertissement 26" xfId="714" xr:uid="{00000000-0005-0000-0000-0000DE020000}"/>
    <cellStyle name="Avertissement 3" xfId="715" xr:uid="{00000000-0005-0000-0000-0000DF020000}"/>
    <cellStyle name="Avertissement 4" xfId="716" xr:uid="{00000000-0005-0000-0000-0000E0020000}"/>
    <cellStyle name="Avertissement 5" xfId="717" xr:uid="{00000000-0005-0000-0000-0000E1020000}"/>
    <cellStyle name="Avertissement 6" xfId="718" xr:uid="{00000000-0005-0000-0000-0000E2020000}"/>
    <cellStyle name="Avertissement 7" xfId="719" xr:uid="{00000000-0005-0000-0000-0000E3020000}"/>
    <cellStyle name="Avertissement 8" xfId="720" xr:uid="{00000000-0005-0000-0000-0000E4020000}"/>
    <cellStyle name="Avertissement 9" xfId="721" xr:uid="{00000000-0005-0000-0000-0000E5020000}"/>
    <cellStyle name="Bad 2" xfId="722" xr:uid="{00000000-0005-0000-0000-0000E6020000}"/>
    <cellStyle name="Bad 3" xfId="723" xr:uid="{00000000-0005-0000-0000-0000E7020000}"/>
    <cellStyle name="Berechnung" xfId="724" xr:uid="{00000000-0005-0000-0000-0000E8020000}"/>
    <cellStyle name="Bold GHG Numbers (0.00)" xfId="725" xr:uid="{00000000-0005-0000-0000-0000E9020000}"/>
    <cellStyle name="Calcul 10" xfId="726" xr:uid="{00000000-0005-0000-0000-0000EA020000}"/>
    <cellStyle name="Calcul 11" xfId="727" xr:uid="{00000000-0005-0000-0000-0000EB020000}"/>
    <cellStyle name="Calcul 12" xfId="728" xr:uid="{00000000-0005-0000-0000-0000EC020000}"/>
    <cellStyle name="Calcul 13" xfId="729" xr:uid="{00000000-0005-0000-0000-0000ED020000}"/>
    <cellStyle name="Calcul 14" xfId="730" xr:uid="{00000000-0005-0000-0000-0000EE020000}"/>
    <cellStyle name="Calcul 15" xfId="731" xr:uid="{00000000-0005-0000-0000-0000EF020000}"/>
    <cellStyle name="Calcul 16" xfId="732" xr:uid="{00000000-0005-0000-0000-0000F0020000}"/>
    <cellStyle name="Calcul 17" xfId="733" xr:uid="{00000000-0005-0000-0000-0000F1020000}"/>
    <cellStyle name="Calcul 18" xfId="734" xr:uid="{00000000-0005-0000-0000-0000F2020000}"/>
    <cellStyle name="Calcul 19" xfId="735" xr:uid="{00000000-0005-0000-0000-0000F3020000}"/>
    <cellStyle name="Calcul 2" xfId="736" xr:uid="{00000000-0005-0000-0000-0000F4020000}"/>
    <cellStyle name="Calcul 20" xfId="737" xr:uid="{00000000-0005-0000-0000-0000F5020000}"/>
    <cellStyle name="Calcul 21" xfId="738" xr:uid="{00000000-0005-0000-0000-0000F6020000}"/>
    <cellStyle name="Calcul 22" xfId="739" xr:uid="{00000000-0005-0000-0000-0000F7020000}"/>
    <cellStyle name="Calcul 23" xfId="740" xr:uid="{00000000-0005-0000-0000-0000F8020000}"/>
    <cellStyle name="Calcul 24" xfId="741" xr:uid="{00000000-0005-0000-0000-0000F9020000}"/>
    <cellStyle name="Calcul 25" xfId="742" xr:uid="{00000000-0005-0000-0000-0000FA020000}"/>
    <cellStyle name="Calcul 26" xfId="743" xr:uid="{00000000-0005-0000-0000-0000FB020000}"/>
    <cellStyle name="Calcul 3" xfId="744" xr:uid="{00000000-0005-0000-0000-0000FC020000}"/>
    <cellStyle name="Calcul 4" xfId="745" xr:uid="{00000000-0005-0000-0000-0000FD020000}"/>
    <cellStyle name="Calcul 5" xfId="746" xr:uid="{00000000-0005-0000-0000-0000FE020000}"/>
    <cellStyle name="Calcul 6" xfId="747" xr:uid="{00000000-0005-0000-0000-0000FF020000}"/>
    <cellStyle name="Calcul 7" xfId="748" xr:uid="{00000000-0005-0000-0000-000000030000}"/>
    <cellStyle name="Calcul 8" xfId="749" xr:uid="{00000000-0005-0000-0000-000001030000}"/>
    <cellStyle name="Calcul 9" xfId="750" xr:uid="{00000000-0005-0000-0000-000002030000}"/>
    <cellStyle name="Calculation 2" xfId="751" xr:uid="{00000000-0005-0000-0000-000003030000}"/>
    <cellStyle name="Calculation 3" xfId="752" xr:uid="{00000000-0005-0000-0000-000004030000}"/>
    <cellStyle name="Cellule liée 10" xfId="753" xr:uid="{00000000-0005-0000-0000-000005030000}"/>
    <cellStyle name="Cellule liée 11" xfId="754" xr:uid="{00000000-0005-0000-0000-000006030000}"/>
    <cellStyle name="Cellule liée 12" xfId="755" xr:uid="{00000000-0005-0000-0000-000007030000}"/>
    <cellStyle name="Cellule liée 13" xfId="756" xr:uid="{00000000-0005-0000-0000-000008030000}"/>
    <cellStyle name="Cellule liée 14" xfId="757" xr:uid="{00000000-0005-0000-0000-000009030000}"/>
    <cellStyle name="Cellule liée 15" xfId="758" xr:uid="{00000000-0005-0000-0000-00000A030000}"/>
    <cellStyle name="Cellule liée 16" xfId="759" xr:uid="{00000000-0005-0000-0000-00000B030000}"/>
    <cellStyle name="Cellule liée 17" xfId="760" xr:uid="{00000000-0005-0000-0000-00000C030000}"/>
    <cellStyle name="Cellule liée 18" xfId="761" xr:uid="{00000000-0005-0000-0000-00000D030000}"/>
    <cellStyle name="Cellule liée 19" xfId="762" xr:uid="{00000000-0005-0000-0000-00000E030000}"/>
    <cellStyle name="Cellule liée 2" xfId="763" xr:uid="{00000000-0005-0000-0000-00000F030000}"/>
    <cellStyle name="Cellule liée 20" xfId="764" xr:uid="{00000000-0005-0000-0000-000010030000}"/>
    <cellStyle name="Cellule liée 21" xfId="765" xr:uid="{00000000-0005-0000-0000-000011030000}"/>
    <cellStyle name="Cellule liée 22" xfId="766" xr:uid="{00000000-0005-0000-0000-000012030000}"/>
    <cellStyle name="Cellule liée 23" xfId="767" xr:uid="{00000000-0005-0000-0000-000013030000}"/>
    <cellStyle name="Cellule liée 24" xfId="768" xr:uid="{00000000-0005-0000-0000-000014030000}"/>
    <cellStyle name="Cellule liée 25" xfId="769" xr:uid="{00000000-0005-0000-0000-000015030000}"/>
    <cellStyle name="Cellule liée 26" xfId="770" xr:uid="{00000000-0005-0000-0000-000016030000}"/>
    <cellStyle name="Cellule liée 3" xfId="771" xr:uid="{00000000-0005-0000-0000-000017030000}"/>
    <cellStyle name="Cellule liée 4" xfId="772" xr:uid="{00000000-0005-0000-0000-000018030000}"/>
    <cellStyle name="Cellule liée 5" xfId="773" xr:uid="{00000000-0005-0000-0000-000019030000}"/>
    <cellStyle name="Cellule liée 6" xfId="774" xr:uid="{00000000-0005-0000-0000-00001A030000}"/>
    <cellStyle name="Cellule liée 7" xfId="775" xr:uid="{00000000-0005-0000-0000-00001B030000}"/>
    <cellStyle name="Cellule liée 8" xfId="776" xr:uid="{00000000-0005-0000-0000-00001C030000}"/>
    <cellStyle name="Cellule liée 9" xfId="777" xr:uid="{00000000-0005-0000-0000-00001D030000}"/>
    <cellStyle name="Check Cell 2" xfId="778" xr:uid="{00000000-0005-0000-0000-00001E030000}"/>
    <cellStyle name="Check Cell 3" xfId="779" xr:uid="{00000000-0005-0000-0000-00001F030000}"/>
    <cellStyle name="Comma 2" xfId="780" xr:uid="{00000000-0005-0000-0000-000020030000}"/>
    <cellStyle name="Comma 2 2" xfId="781" xr:uid="{00000000-0005-0000-0000-000021030000}"/>
    <cellStyle name="Comma 2 2 2" xfId="1555" xr:uid="{00000000-0005-0000-0000-000022030000}"/>
    <cellStyle name="Comma 2 3" xfId="782" xr:uid="{00000000-0005-0000-0000-000023030000}"/>
    <cellStyle name="Comma 2 4" xfId="1523" xr:uid="{00000000-0005-0000-0000-000024030000}"/>
    <cellStyle name="Comma 3" xfId="4" xr:uid="{00000000-0005-0000-0000-000025030000}"/>
    <cellStyle name="Comma 3 2" xfId="783" xr:uid="{00000000-0005-0000-0000-000026030000}"/>
    <cellStyle name="Comma 3 2 2" xfId="784" xr:uid="{00000000-0005-0000-0000-000027030000}"/>
    <cellStyle name="Comma 3 2 3" xfId="1514" xr:uid="{00000000-0005-0000-0000-000028030000}"/>
    <cellStyle name="Comma 3 3" xfId="785" xr:uid="{00000000-0005-0000-0000-000029030000}"/>
    <cellStyle name="Comma 3 4" xfId="1556" xr:uid="{00000000-0005-0000-0000-00002A030000}"/>
    <cellStyle name="Comma 4" xfId="786" xr:uid="{00000000-0005-0000-0000-00002B030000}"/>
    <cellStyle name="Comma 4 2" xfId="787" xr:uid="{00000000-0005-0000-0000-00002C030000}"/>
    <cellStyle name="Comma 4 3" xfId="788" xr:uid="{00000000-0005-0000-0000-00002D030000}"/>
    <cellStyle name="Comma 4 4" xfId="789" xr:uid="{00000000-0005-0000-0000-00002E030000}"/>
    <cellStyle name="Comma 5" xfId="790" xr:uid="{00000000-0005-0000-0000-00002F030000}"/>
    <cellStyle name="Comma 5 2" xfId="791" xr:uid="{00000000-0005-0000-0000-000030030000}"/>
    <cellStyle name="Comma 6" xfId="792" xr:uid="{00000000-0005-0000-0000-000031030000}"/>
    <cellStyle name="Comma 6 2" xfId="793" xr:uid="{00000000-0005-0000-0000-000032030000}"/>
    <cellStyle name="Comma 6 3" xfId="794" xr:uid="{00000000-0005-0000-0000-000033030000}"/>
    <cellStyle name="Comma 7" xfId="795" xr:uid="{00000000-0005-0000-0000-000034030000}"/>
    <cellStyle name="Comma 8" xfId="796" xr:uid="{00000000-0005-0000-0000-000035030000}"/>
    <cellStyle name="Comma 8 2" xfId="797" xr:uid="{00000000-0005-0000-0000-000036030000}"/>
    <cellStyle name="Comma0" xfId="798" xr:uid="{00000000-0005-0000-0000-000037030000}"/>
    <cellStyle name="Comma0 2" xfId="799" xr:uid="{00000000-0005-0000-0000-000038030000}"/>
    <cellStyle name="Comma0 3" xfId="800" xr:uid="{00000000-0005-0000-0000-000039030000}"/>
    <cellStyle name="Commentaire 10" xfId="801" xr:uid="{00000000-0005-0000-0000-00003A030000}"/>
    <cellStyle name="Commentaire 11" xfId="802" xr:uid="{00000000-0005-0000-0000-00003B030000}"/>
    <cellStyle name="Commentaire 12" xfId="803" xr:uid="{00000000-0005-0000-0000-00003C030000}"/>
    <cellStyle name="Commentaire 13" xfId="804" xr:uid="{00000000-0005-0000-0000-00003D030000}"/>
    <cellStyle name="Commentaire 14" xfId="805" xr:uid="{00000000-0005-0000-0000-00003E030000}"/>
    <cellStyle name="Commentaire 15" xfId="806" xr:uid="{00000000-0005-0000-0000-00003F030000}"/>
    <cellStyle name="Commentaire 16" xfId="807" xr:uid="{00000000-0005-0000-0000-000040030000}"/>
    <cellStyle name="Commentaire 17" xfId="808" xr:uid="{00000000-0005-0000-0000-000041030000}"/>
    <cellStyle name="Commentaire 18" xfId="809" xr:uid="{00000000-0005-0000-0000-000042030000}"/>
    <cellStyle name="Commentaire 19" xfId="810" xr:uid="{00000000-0005-0000-0000-000043030000}"/>
    <cellStyle name="Commentaire 2" xfId="811" xr:uid="{00000000-0005-0000-0000-000044030000}"/>
    <cellStyle name="Commentaire 20" xfId="812" xr:uid="{00000000-0005-0000-0000-000045030000}"/>
    <cellStyle name="Commentaire 21" xfId="813" xr:uid="{00000000-0005-0000-0000-000046030000}"/>
    <cellStyle name="Commentaire 22" xfId="814" xr:uid="{00000000-0005-0000-0000-000047030000}"/>
    <cellStyle name="Commentaire 23" xfId="815" xr:uid="{00000000-0005-0000-0000-000048030000}"/>
    <cellStyle name="Commentaire 24" xfId="816" xr:uid="{00000000-0005-0000-0000-000049030000}"/>
    <cellStyle name="Commentaire 25" xfId="817" xr:uid="{00000000-0005-0000-0000-00004A030000}"/>
    <cellStyle name="Commentaire 26" xfId="818" xr:uid="{00000000-0005-0000-0000-00004B030000}"/>
    <cellStyle name="Commentaire 3" xfId="819" xr:uid="{00000000-0005-0000-0000-00004C030000}"/>
    <cellStyle name="Commentaire 4" xfId="820" xr:uid="{00000000-0005-0000-0000-00004D030000}"/>
    <cellStyle name="Commentaire 5" xfId="821" xr:uid="{00000000-0005-0000-0000-00004E030000}"/>
    <cellStyle name="Commentaire 6" xfId="822" xr:uid="{00000000-0005-0000-0000-00004F030000}"/>
    <cellStyle name="Commentaire 7" xfId="823" xr:uid="{00000000-0005-0000-0000-000050030000}"/>
    <cellStyle name="Commentaire 8" xfId="824" xr:uid="{00000000-0005-0000-0000-000051030000}"/>
    <cellStyle name="Commentaire 9" xfId="825" xr:uid="{00000000-0005-0000-0000-000052030000}"/>
    <cellStyle name="Constants" xfId="826" xr:uid="{00000000-0005-0000-0000-000053030000}"/>
    <cellStyle name="Currency0" xfId="827" xr:uid="{00000000-0005-0000-0000-000054030000}"/>
    <cellStyle name="Currency0 2" xfId="828" xr:uid="{00000000-0005-0000-0000-000055030000}"/>
    <cellStyle name="Currency0 3" xfId="829" xr:uid="{00000000-0005-0000-0000-000056030000}"/>
    <cellStyle name="CustomCellsOrange" xfId="830" xr:uid="{00000000-0005-0000-0000-000057030000}"/>
    <cellStyle name="CustomizationCells" xfId="831" xr:uid="{00000000-0005-0000-0000-000058030000}"/>
    <cellStyle name="CustomizationGreenCells" xfId="832" xr:uid="{00000000-0005-0000-0000-000059030000}"/>
    <cellStyle name="Date" xfId="833" xr:uid="{00000000-0005-0000-0000-00005A030000}"/>
    <cellStyle name="Date 2" xfId="834" xr:uid="{00000000-0005-0000-0000-00005B030000}"/>
    <cellStyle name="Date 3" xfId="835" xr:uid="{00000000-0005-0000-0000-00005C030000}"/>
    <cellStyle name="DocBox_EmptyRow" xfId="836" xr:uid="{00000000-0005-0000-0000-00005D030000}"/>
    <cellStyle name="Eingabe" xfId="837" xr:uid="{00000000-0005-0000-0000-00005E030000}"/>
    <cellStyle name="Empty_B_border" xfId="838" xr:uid="{00000000-0005-0000-0000-00005F030000}"/>
    <cellStyle name="Entrée 10" xfId="839" xr:uid="{00000000-0005-0000-0000-000060030000}"/>
    <cellStyle name="Entrée 11" xfId="840" xr:uid="{00000000-0005-0000-0000-000061030000}"/>
    <cellStyle name="Entrée 12" xfId="841" xr:uid="{00000000-0005-0000-0000-000062030000}"/>
    <cellStyle name="Entrée 13" xfId="842" xr:uid="{00000000-0005-0000-0000-000063030000}"/>
    <cellStyle name="Entrée 14" xfId="843" xr:uid="{00000000-0005-0000-0000-000064030000}"/>
    <cellStyle name="Entrée 15" xfId="844" xr:uid="{00000000-0005-0000-0000-000065030000}"/>
    <cellStyle name="Entrée 16" xfId="845" xr:uid="{00000000-0005-0000-0000-000066030000}"/>
    <cellStyle name="Entrée 17" xfId="846" xr:uid="{00000000-0005-0000-0000-000067030000}"/>
    <cellStyle name="Entrée 18" xfId="847" xr:uid="{00000000-0005-0000-0000-000068030000}"/>
    <cellStyle name="Entrée 19" xfId="848" xr:uid="{00000000-0005-0000-0000-000069030000}"/>
    <cellStyle name="Entrée 2" xfId="849" xr:uid="{00000000-0005-0000-0000-00006A030000}"/>
    <cellStyle name="Entrée 20" xfId="850" xr:uid="{00000000-0005-0000-0000-00006B030000}"/>
    <cellStyle name="Entrée 21" xfId="851" xr:uid="{00000000-0005-0000-0000-00006C030000}"/>
    <cellStyle name="Entrée 22" xfId="852" xr:uid="{00000000-0005-0000-0000-00006D030000}"/>
    <cellStyle name="Entrée 23" xfId="853" xr:uid="{00000000-0005-0000-0000-00006E030000}"/>
    <cellStyle name="Entrée 24" xfId="854" xr:uid="{00000000-0005-0000-0000-00006F030000}"/>
    <cellStyle name="Entrée 25" xfId="855" xr:uid="{00000000-0005-0000-0000-000070030000}"/>
    <cellStyle name="Entrée 26" xfId="856" xr:uid="{00000000-0005-0000-0000-000071030000}"/>
    <cellStyle name="Entrée 3" xfId="857" xr:uid="{00000000-0005-0000-0000-000072030000}"/>
    <cellStyle name="Entrée 4" xfId="858" xr:uid="{00000000-0005-0000-0000-000073030000}"/>
    <cellStyle name="Entrée 5" xfId="859" xr:uid="{00000000-0005-0000-0000-000074030000}"/>
    <cellStyle name="Entrée 6" xfId="860" xr:uid="{00000000-0005-0000-0000-000075030000}"/>
    <cellStyle name="Entrée 7" xfId="861" xr:uid="{00000000-0005-0000-0000-000076030000}"/>
    <cellStyle name="Entrée 8" xfId="862" xr:uid="{00000000-0005-0000-0000-000077030000}"/>
    <cellStyle name="Entrée 9" xfId="863" xr:uid="{00000000-0005-0000-0000-000078030000}"/>
    <cellStyle name="Ergebnis" xfId="864" xr:uid="{00000000-0005-0000-0000-000079030000}"/>
    <cellStyle name="Erklärender Text" xfId="865" xr:uid="{00000000-0005-0000-0000-00007A030000}"/>
    <cellStyle name="Explanatory Text 2" xfId="866" xr:uid="{00000000-0005-0000-0000-00007B030000}"/>
    <cellStyle name="Explanatory Text 3" xfId="867" xr:uid="{00000000-0005-0000-0000-00007C030000}"/>
    <cellStyle name="Fixed" xfId="868" xr:uid="{00000000-0005-0000-0000-00007D030000}"/>
    <cellStyle name="Fixed 2" xfId="869" xr:uid="{00000000-0005-0000-0000-00007E030000}"/>
    <cellStyle name="Good 2" xfId="870" xr:uid="{00000000-0005-0000-0000-00007F030000}"/>
    <cellStyle name="Good 3" xfId="871" xr:uid="{00000000-0005-0000-0000-000080030000}"/>
    <cellStyle name="Gut" xfId="872" xr:uid="{00000000-0005-0000-0000-000081030000}"/>
    <cellStyle name="Heading 1 2" xfId="873" xr:uid="{00000000-0005-0000-0000-000082030000}"/>
    <cellStyle name="Heading 1 2 2" xfId="874" xr:uid="{00000000-0005-0000-0000-000083030000}"/>
    <cellStyle name="Heading 1 3" xfId="875" xr:uid="{00000000-0005-0000-0000-000084030000}"/>
    <cellStyle name="Heading 1 3 2" xfId="1524" xr:uid="{00000000-0005-0000-0000-000085030000}"/>
    <cellStyle name="Heading 2 2" xfId="876" xr:uid="{00000000-0005-0000-0000-000086030000}"/>
    <cellStyle name="Heading 2 2 2" xfId="877" xr:uid="{00000000-0005-0000-0000-000087030000}"/>
    <cellStyle name="Heading 2 3" xfId="878" xr:uid="{00000000-0005-0000-0000-000088030000}"/>
    <cellStyle name="Heading 2 3 2" xfId="1525" xr:uid="{00000000-0005-0000-0000-000089030000}"/>
    <cellStyle name="Heading 3 2" xfId="879" xr:uid="{00000000-0005-0000-0000-00008A030000}"/>
    <cellStyle name="Heading 3 3" xfId="880" xr:uid="{00000000-0005-0000-0000-00008B030000}"/>
    <cellStyle name="Heading 4 2" xfId="881" xr:uid="{00000000-0005-0000-0000-00008C030000}"/>
    <cellStyle name="Heading 4 3" xfId="882" xr:uid="{00000000-0005-0000-0000-00008D030000}"/>
    <cellStyle name="Headline" xfId="883" xr:uid="{00000000-0005-0000-0000-00008E030000}"/>
    <cellStyle name="Hyperlink 2" xfId="884" xr:uid="{00000000-0005-0000-0000-00008F030000}"/>
    <cellStyle name="Input 2" xfId="885" xr:uid="{00000000-0005-0000-0000-000090030000}"/>
    <cellStyle name="Input 3" xfId="886" xr:uid="{00000000-0005-0000-0000-000091030000}"/>
    <cellStyle name="InputCells" xfId="887" xr:uid="{00000000-0005-0000-0000-000092030000}"/>
    <cellStyle name="InputCells 2" xfId="888" xr:uid="{00000000-0005-0000-0000-000093030000}"/>
    <cellStyle name="InputCells_Bborder_1" xfId="889" xr:uid="{00000000-0005-0000-0000-000094030000}"/>
    <cellStyle name="InputCells12" xfId="890" xr:uid="{00000000-0005-0000-0000-000095030000}"/>
    <cellStyle name="InputCells12 2" xfId="891" xr:uid="{00000000-0005-0000-0000-000096030000}"/>
    <cellStyle name="InputCells12_BBorder" xfId="892" xr:uid="{00000000-0005-0000-0000-000097030000}"/>
    <cellStyle name="Insatisfaisant 10" xfId="893" xr:uid="{00000000-0005-0000-0000-000098030000}"/>
    <cellStyle name="Insatisfaisant 11" xfId="894" xr:uid="{00000000-0005-0000-0000-000099030000}"/>
    <cellStyle name="Insatisfaisant 12" xfId="895" xr:uid="{00000000-0005-0000-0000-00009A030000}"/>
    <cellStyle name="Insatisfaisant 13" xfId="896" xr:uid="{00000000-0005-0000-0000-00009B030000}"/>
    <cellStyle name="Insatisfaisant 14" xfId="897" xr:uid="{00000000-0005-0000-0000-00009C030000}"/>
    <cellStyle name="Insatisfaisant 15" xfId="898" xr:uid="{00000000-0005-0000-0000-00009D030000}"/>
    <cellStyle name="Insatisfaisant 16" xfId="899" xr:uid="{00000000-0005-0000-0000-00009E030000}"/>
    <cellStyle name="Insatisfaisant 17" xfId="900" xr:uid="{00000000-0005-0000-0000-00009F030000}"/>
    <cellStyle name="Insatisfaisant 18" xfId="901" xr:uid="{00000000-0005-0000-0000-0000A0030000}"/>
    <cellStyle name="Insatisfaisant 19" xfId="902" xr:uid="{00000000-0005-0000-0000-0000A1030000}"/>
    <cellStyle name="Insatisfaisant 2" xfId="903" xr:uid="{00000000-0005-0000-0000-0000A2030000}"/>
    <cellStyle name="Insatisfaisant 20" xfId="904" xr:uid="{00000000-0005-0000-0000-0000A3030000}"/>
    <cellStyle name="Insatisfaisant 21" xfId="905" xr:uid="{00000000-0005-0000-0000-0000A4030000}"/>
    <cellStyle name="Insatisfaisant 22" xfId="906" xr:uid="{00000000-0005-0000-0000-0000A5030000}"/>
    <cellStyle name="Insatisfaisant 23" xfId="907" xr:uid="{00000000-0005-0000-0000-0000A6030000}"/>
    <cellStyle name="Insatisfaisant 24" xfId="908" xr:uid="{00000000-0005-0000-0000-0000A7030000}"/>
    <cellStyle name="Insatisfaisant 25" xfId="909" xr:uid="{00000000-0005-0000-0000-0000A8030000}"/>
    <cellStyle name="Insatisfaisant 26" xfId="910" xr:uid="{00000000-0005-0000-0000-0000A9030000}"/>
    <cellStyle name="Insatisfaisant 3" xfId="911" xr:uid="{00000000-0005-0000-0000-0000AA030000}"/>
    <cellStyle name="Insatisfaisant 4" xfId="912" xr:uid="{00000000-0005-0000-0000-0000AB030000}"/>
    <cellStyle name="Insatisfaisant 5" xfId="913" xr:uid="{00000000-0005-0000-0000-0000AC030000}"/>
    <cellStyle name="Insatisfaisant 6" xfId="914" xr:uid="{00000000-0005-0000-0000-0000AD030000}"/>
    <cellStyle name="Insatisfaisant 7" xfId="915" xr:uid="{00000000-0005-0000-0000-0000AE030000}"/>
    <cellStyle name="Insatisfaisant 8" xfId="916" xr:uid="{00000000-0005-0000-0000-0000AF030000}"/>
    <cellStyle name="Insatisfaisant 9" xfId="917" xr:uid="{00000000-0005-0000-0000-0000B0030000}"/>
    <cellStyle name="IntCells" xfId="918" xr:uid="{00000000-0005-0000-0000-0000B1030000}"/>
    <cellStyle name="KP_thin_border_dark_grey" xfId="919" xr:uid="{00000000-0005-0000-0000-0000B2030000}"/>
    <cellStyle name="Lien hypertexte 2" xfId="920" xr:uid="{00000000-0005-0000-0000-0000B3030000}"/>
    <cellStyle name="Linked Cell 2" xfId="921" xr:uid="{00000000-0005-0000-0000-0000B4030000}"/>
    <cellStyle name="Linked Cell 3" xfId="922" xr:uid="{00000000-0005-0000-0000-0000B5030000}"/>
    <cellStyle name="Milliers 2" xfId="923" xr:uid="{00000000-0005-0000-0000-0000B6030000}"/>
    <cellStyle name="Milliers 3" xfId="924" xr:uid="{00000000-0005-0000-0000-0000B7030000}"/>
    <cellStyle name="Milliers_7203042_041_EN_1990_Summary_Rounded" xfId="925" xr:uid="{00000000-0005-0000-0000-0000B8030000}"/>
    <cellStyle name="Neutral 2" xfId="926" xr:uid="{00000000-0005-0000-0000-0000B9030000}"/>
    <cellStyle name="Neutral 3" xfId="927" xr:uid="{00000000-0005-0000-0000-0000BA030000}"/>
    <cellStyle name="Neutre 10" xfId="928" xr:uid="{00000000-0005-0000-0000-0000BB030000}"/>
    <cellStyle name="Neutre 11" xfId="929" xr:uid="{00000000-0005-0000-0000-0000BC030000}"/>
    <cellStyle name="Neutre 12" xfId="930" xr:uid="{00000000-0005-0000-0000-0000BD030000}"/>
    <cellStyle name="Neutre 13" xfId="931" xr:uid="{00000000-0005-0000-0000-0000BE030000}"/>
    <cellStyle name="Neutre 14" xfId="932" xr:uid="{00000000-0005-0000-0000-0000BF030000}"/>
    <cellStyle name="Neutre 15" xfId="933" xr:uid="{00000000-0005-0000-0000-0000C0030000}"/>
    <cellStyle name="Neutre 16" xfId="934" xr:uid="{00000000-0005-0000-0000-0000C1030000}"/>
    <cellStyle name="Neutre 17" xfId="935" xr:uid="{00000000-0005-0000-0000-0000C2030000}"/>
    <cellStyle name="Neutre 18" xfId="936" xr:uid="{00000000-0005-0000-0000-0000C3030000}"/>
    <cellStyle name="Neutre 19" xfId="937" xr:uid="{00000000-0005-0000-0000-0000C4030000}"/>
    <cellStyle name="Neutre 2" xfId="938" xr:uid="{00000000-0005-0000-0000-0000C5030000}"/>
    <cellStyle name="Neutre 20" xfId="939" xr:uid="{00000000-0005-0000-0000-0000C6030000}"/>
    <cellStyle name="Neutre 21" xfId="940" xr:uid="{00000000-0005-0000-0000-0000C7030000}"/>
    <cellStyle name="Neutre 22" xfId="941" xr:uid="{00000000-0005-0000-0000-0000C8030000}"/>
    <cellStyle name="Neutre 23" xfId="942" xr:uid="{00000000-0005-0000-0000-0000C9030000}"/>
    <cellStyle name="Neutre 24" xfId="943" xr:uid="{00000000-0005-0000-0000-0000CA030000}"/>
    <cellStyle name="Neutre 25" xfId="944" xr:uid="{00000000-0005-0000-0000-0000CB030000}"/>
    <cellStyle name="Neutre 26" xfId="945" xr:uid="{00000000-0005-0000-0000-0000CC030000}"/>
    <cellStyle name="Neutre 3" xfId="946" xr:uid="{00000000-0005-0000-0000-0000CD030000}"/>
    <cellStyle name="Neutre 4" xfId="947" xr:uid="{00000000-0005-0000-0000-0000CE030000}"/>
    <cellStyle name="Neutre 5" xfId="948" xr:uid="{00000000-0005-0000-0000-0000CF030000}"/>
    <cellStyle name="Neutre 6" xfId="949" xr:uid="{00000000-0005-0000-0000-0000D0030000}"/>
    <cellStyle name="Neutre 7" xfId="950" xr:uid="{00000000-0005-0000-0000-0000D1030000}"/>
    <cellStyle name="Neutre 8" xfId="951" xr:uid="{00000000-0005-0000-0000-0000D2030000}"/>
    <cellStyle name="Neutre 9" xfId="952" xr:uid="{00000000-0005-0000-0000-0000D3030000}"/>
    <cellStyle name="Normal" xfId="0" builtinId="0"/>
    <cellStyle name="Normal 10" xfId="953" xr:uid="{00000000-0005-0000-0000-0000D5030000}"/>
    <cellStyle name="Normal 10 2" xfId="954" xr:uid="{00000000-0005-0000-0000-0000D6030000}"/>
    <cellStyle name="Normal 10 3" xfId="955" xr:uid="{00000000-0005-0000-0000-0000D7030000}"/>
    <cellStyle name="Normal 11" xfId="956" xr:uid="{00000000-0005-0000-0000-0000D8030000}"/>
    <cellStyle name="Normal 11 2" xfId="957" xr:uid="{00000000-0005-0000-0000-0000D9030000}"/>
    <cellStyle name="Normal 11 2 2" xfId="958" xr:uid="{00000000-0005-0000-0000-0000DA030000}"/>
    <cellStyle name="Normal 11 2 3" xfId="959" xr:uid="{00000000-0005-0000-0000-0000DB030000}"/>
    <cellStyle name="Normal 11 2 3 2" xfId="960" xr:uid="{00000000-0005-0000-0000-0000DC030000}"/>
    <cellStyle name="Normal 11 2 3 2 2" xfId="1563" xr:uid="{00000000-0005-0000-0000-0000DD030000}"/>
    <cellStyle name="Normal 11 2 3 3" xfId="961" xr:uid="{00000000-0005-0000-0000-0000DE030000}"/>
    <cellStyle name="Normal 11 2 3 3 2" xfId="1564" xr:uid="{00000000-0005-0000-0000-0000DF030000}"/>
    <cellStyle name="Normal 11 2 3 4" xfId="1565" xr:uid="{00000000-0005-0000-0000-0000E0030000}"/>
    <cellStyle name="Normal 11 2 4" xfId="962" xr:uid="{00000000-0005-0000-0000-0000E1030000}"/>
    <cellStyle name="Normal 11 2 4 2" xfId="1566" xr:uid="{00000000-0005-0000-0000-0000E2030000}"/>
    <cellStyle name="Normal 11 2 5" xfId="963" xr:uid="{00000000-0005-0000-0000-0000E3030000}"/>
    <cellStyle name="Normal 11 2 5 2" xfId="1567" xr:uid="{00000000-0005-0000-0000-0000E4030000}"/>
    <cellStyle name="Normal 11 2 6" xfId="1568" xr:uid="{00000000-0005-0000-0000-0000E5030000}"/>
    <cellStyle name="Normal 11 3" xfId="964" xr:uid="{00000000-0005-0000-0000-0000E6030000}"/>
    <cellStyle name="Normal 11 4" xfId="965" xr:uid="{00000000-0005-0000-0000-0000E7030000}"/>
    <cellStyle name="Normal 12" xfId="966" xr:uid="{00000000-0005-0000-0000-0000E8030000}"/>
    <cellStyle name="Normal 13" xfId="967" xr:uid="{00000000-0005-0000-0000-0000E9030000}"/>
    <cellStyle name="Normal 13 2" xfId="968" xr:uid="{00000000-0005-0000-0000-0000EA030000}"/>
    <cellStyle name="Normal 14" xfId="969" xr:uid="{00000000-0005-0000-0000-0000EB030000}"/>
    <cellStyle name="Normal 15" xfId="970" xr:uid="{00000000-0005-0000-0000-0000EC030000}"/>
    <cellStyle name="Normal 16" xfId="971" xr:uid="{00000000-0005-0000-0000-0000ED030000}"/>
    <cellStyle name="Normal 17" xfId="972" xr:uid="{00000000-0005-0000-0000-0000EE030000}"/>
    <cellStyle name="Normal 18" xfId="973" xr:uid="{00000000-0005-0000-0000-0000EF030000}"/>
    <cellStyle name="Normal 19" xfId="974" xr:uid="{00000000-0005-0000-0000-0000F0030000}"/>
    <cellStyle name="Normal 2" xfId="3" xr:uid="{00000000-0005-0000-0000-0000F1030000}"/>
    <cellStyle name="Normal 2 10" xfId="975" xr:uid="{00000000-0005-0000-0000-0000F2030000}"/>
    <cellStyle name="Normal 2 11" xfId="976" xr:uid="{00000000-0005-0000-0000-0000F3030000}"/>
    <cellStyle name="Normal 2 12" xfId="977" xr:uid="{00000000-0005-0000-0000-0000F4030000}"/>
    <cellStyle name="Normal 2 13" xfId="978" xr:uid="{00000000-0005-0000-0000-0000F5030000}"/>
    <cellStyle name="Normal 2 14" xfId="979" xr:uid="{00000000-0005-0000-0000-0000F6030000}"/>
    <cellStyle name="Normal 2 15" xfId="980" xr:uid="{00000000-0005-0000-0000-0000F7030000}"/>
    <cellStyle name="Normal 2 16" xfId="981" xr:uid="{00000000-0005-0000-0000-0000F8030000}"/>
    <cellStyle name="Normal 2 17" xfId="982" xr:uid="{00000000-0005-0000-0000-0000F9030000}"/>
    <cellStyle name="Normal 2 18" xfId="983" xr:uid="{00000000-0005-0000-0000-0000FA030000}"/>
    <cellStyle name="Normal 2 19" xfId="984" xr:uid="{00000000-0005-0000-0000-0000FB030000}"/>
    <cellStyle name="Normal 2 2" xfId="985" xr:uid="{00000000-0005-0000-0000-0000FC030000}"/>
    <cellStyle name="Normal 2 2 10" xfId="986" xr:uid="{00000000-0005-0000-0000-0000FD030000}"/>
    <cellStyle name="Normal 2 2 11" xfId="987" xr:uid="{00000000-0005-0000-0000-0000FE030000}"/>
    <cellStyle name="Normal 2 2 12" xfId="988" xr:uid="{00000000-0005-0000-0000-0000FF030000}"/>
    <cellStyle name="Normal 2 2 13" xfId="989" xr:uid="{00000000-0005-0000-0000-000000040000}"/>
    <cellStyle name="Normal 2 2 14" xfId="990" xr:uid="{00000000-0005-0000-0000-000001040000}"/>
    <cellStyle name="Normal 2 2 15" xfId="991" xr:uid="{00000000-0005-0000-0000-000002040000}"/>
    <cellStyle name="Normal 2 2 16" xfId="992" xr:uid="{00000000-0005-0000-0000-000003040000}"/>
    <cellStyle name="Normal 2 2 17" xfId="993" xr:uid="{00000000-0005-0000-0000-000004040000}"/>
    <cellStyle name="Normal 2 2 18" xfId="994" xr:uid="{00000000-0005-0000-0000-000005040000}"/>
    <cellStyle name="Normal 2 2 19" xfId="995" xr:uid="{00000000-0005-0000-0000-000006040000}"/>
    <cellStyle name="Normal 2 2 2" xfId="996" xr:uid="{00000000-0005-0000-0000-000007040000}"/>
    <cellStyle name="Normal 2 2 20" xfId="997" xr:uid="{00000000-0005-0000-0000-000008040000}"/>
    <cellStyle name="Normal 2 2 3" xfId="998" xr:uid="{00000000-0005-0000-0000-000009040000}"/>
    <cellStyle name="Normal 2 2 4" xfId="999" xr:uid="{00000000-0005-0000-0000-00000A040000}"/>
    <cellStyle name="Normal 2 2 5" xfId="1000" xr:uid="{00000000-0005-0000-0000-00000B040000}"/>
    <cellStyle name="Normal 2 2 6" xfId="1001" xr:uid="{00000000-0005-0000-0000-00000C040000}"/>
    <cellStyle name="Normal 2 2 7" xfId="1002" xr:uid="{00000000-0005-0000-0000-00000D040000}"/>
    <cellStyle name="Normal 2 2 8" xfId="1003" xr:uid="{00000000-0005-0000-0000-00000E040000}"/>
    <cellStyle name="Normal 2 2 9" xfId="1004" xr:uid="{00000000-0005-0000-0000-00000F040000}"/>
    <cellStyle name="Normal 2 20" xfId="1005" xr:uid="{00000000-0005-0000-0000-000010040000}"/>
    <cellStyle name="Normal 2 3" xfId="1006" xr:uid="{00000000-0005-0000-0000-000011040000}"/>
    <cellStyle name="Normal 2 4" xfId="1007" xr:uid="{00000000-0005-0000-0000-000012040000}"/>
    <cellStyle name="Normal 2 5" xfId="1008" xr:uid="{00000000-0005-0000-0000-000013040000}"/>
    <cellStyle name="Normal 2 6" xfId="1009" xr:uid="{00000000-0005-0000-0000-000014040000}"/>
    <cellStyle name="Normal 2 7" xfId="1010" xr:uid="{00000000-0005-0000-0000-000015040000}"/>
    <cellStyle name="Normal 2 8" xfId="1011" xr:uid="{00000000-0005-0000-0000-000016040000}"/>
    <cellStyle name="Normal 2 9" xfId="1012" xr:uid="{00000000-0005-0000-0000-000017040000}"/>
    <cellStyle name="Normal 2_A4-1" xfId="6" xr:uid="{00000000-0005-0000-0000-000018040000}"/>
    <cellStyle name="Normal 2_A8-22" xfId="2" xr:uid="{00000000-0005-0000-0000-000019040000}"/>
    <cellStyle name="Normal 20" xfId="1013" xr:uid="{00000000-0005-0000-0000-00001A040000}"/>
    <cellStyle name="Normal 21" xfId="1014" xr:uid="{00000000-0005-0000-0000-00001B040000}"/>
    <cellStyle name="Normal 21 2" xfId="1015" xr:uid="{00000000-0005-0000-0000-00001C040000}"/>
    <cellStyle name="Normal 21 2 2" xfId="1016" xr:uid="{00000000-0005-0000-0000-00001D040000}"/>
    <cellStyle name="Normal 21 2 2 2" xfId="1569" xr:uid="{00000000-0005-0000-0000-00001E040000}"/>
    <cellStyle name="Normal 21 2 3" xfId="1017" xr:uid="{00000000-0005-0000-0000-00001F040000}"/>
    <cellStyle name="Normal 21 2 3 2" xfId="1570" xr:uid="{00000000-0005-0000-0000-000020040000}"/>
    <cellStyle name="Normal 21 2 4" xfId="1018" xr:uid="{00000000-0005-0000-0000-000021040000}"/>
    <cellStyle name="Normal 21 2 4 2" xfId="1571" xr:uid="{00000000-0005-0000-0000-000022040000}"/>
    <cellStyle name="Normal 21 2 5" xfId="1572" xr:uid="{00000000-0005-0000-0000-000023040000}"/>
    <cellStyle name="Normal 21 3" xfId="1019" xr:uid="{00000000-0005-0000-0000-000024040000}"/>
    <cellStyle name="Normal 21 3 2" xfId="1573" xr:uid="{00000000-0005-0000-0000-000025040000}"/>
    <cellStyle name="Normal 21 4" xfId="1020" xr:uid="{00000000-0005-0000-0000-000026040000}"/>
    <cellStyle name="Normal 21 4 2" xfId="1574" xr:uid="{00000000-0005-0000-0000-000027040000}"/>
    <cellStyle name="Normal 21 5" xfId="1575" xr:uid="{00000000-0005-0000-0000-000028040000}"/>
    <cellStyle name="Normal 22" xfId="1513" xr:uid="{00000000-0005-0000-0000-000029040000}"/>
    <cellStyle name="Normal 23" xfId="1512" xr:uid="{00000000-0005-0000-0000-00002A040000}"/>
    <cellStyle name="Normal 24" xfId="1515" xr:uid="{00000000-0005-0000-0000-00002B040000}"/>
    <cellStyle name="Normal 3" xfId="5" xr:uid="{00000000-0005-0000-0000-00002C040000}"/>
    <cellStyle name="Normal 3 2" xfId="1021" xr:uid="{00000000-0005-0000-0000-00002D040000}"/>
    <cellStyle name="Normal 3 2 2" xfId="1022" xr:uid="{00000000-0005-0000-0000-00002E040000}"/>
    <cellStyle name="Normal 3 2 2 2" xfId="1023" xr:uid="{00000000-0005-0000-0000-00002F040000}"/>
    <cellStyle name="Normal 3 2 2 2 2" xfId="1024" xr:uid="{00000000-0005-0000-0000-000030040000}"/>
    <cellStyle name="Normal 3 2 2 2 2 2" xfId="1025" xr:uid="{00000000-0005-0000-0000-000031040000}"/>
    <cellStyle name="Normal 3 2 2 2 2 2 2" xfId="1576" xr:uid="{00000000-0005-0000-0000-000032040000}"/>
    <cellStyle name="Normal 3 2 2 2 2 3" xfId="1026" xr:uid="{00000000-0005-0000-0000-000033040000}"/>
    <cellStyle name="Normal 3 2 2 2 2 3 2" xfId="1577" xr:uid="{00000000-0005-0000-0000-000034040000}"/>
    <cellStyle name="Normal 3 2 2 2 2 4" xfId="1578" xr:uid="{00000000-0005-0000-0000-000035040000}"/>
    <cellStyle name="Normal 3 2 2 2 3" xfId="1027" xr:uid="{00000000-0005-0000-0000-000036040000}"/>
    <cellStyle name="Normal 3 2 2 2 3 2" xfId="1579" xr:uid="{00000000-0005-0000-0000-000037040000}"/>
    <cellStyle name="Normal 3 2 2 2 4" xfId="1028" xr:uid="{00000000-0005-0000-0000-000038040000}"/>
    <cellStyle name="Normal 3 2 2 2 4 2" xfId="1580" xr:uid="{00000000-0005-0000-0000-000039040000}"/>
    <cellStyle name="Normal 3 2 2 2 5" xfId="1581" xr:uid="{00000000-0005-0000-0000-00003A040000}"/>
    <cellStyle name="Normal 3 2 2 3" xfId="1029" xr:uid="{00000000-0005-0000-0000-00003B040000}"/>
    <cellStyle name="Normal 3 2 2 3 2" xfId="1030" xr:uid="{00000000-0005-0000-0000-00003C040000}"/>
    <cellStyle name="Normal 3 2 2 3 2 2" xfId="1582" xr:uid="{00000000-0005-0000-0000-00003D040000}"/>
    <cellStyle name="Normal 3 2 2 3 3" xfId="1031" xr:uid="{00000000-0005-0000-0000-00003E040000}"/>
    <cellStyle name="Normal 3 2 2 3 3 2" xfId="1583" xr:uid="{00000000-0005-0000-0000-00003F040000}"/>
    <cellStyle name="Normal 3 2 2 3 4" xfId="1584" xr:uid="{00000000-0005-0000-0000-000040040000}"/>
    <cellStyle name="Normal 3 2 2 4" xfId="1032" xr:uid="{00000000-0005-0000-0000-000041040000}"/>
    <cellStyle name="Normal 3 2 2 4 2" xfId="1585" xr:uid="{00000000-0005-0000-0000-000042040000}"/>
    <cellStyle name="Normal 3 2 2 5" xfId="1033" xr:uid="{00000000-0005-0000-0000-000043040000}"/>
    <cellStyle name="Normal 3 2 2 5 2" xfId="1586" xr:uid="{00000000-0005-0000-0000-000044040000}"/>
    <cellStyle name="Normal 3 2 2 6" xfId="1587" xr:uid="{00000000-0005-0000-0000-000045040000}"/>
    <cellStyle name="Normal 3 2 3" xfId="1034" xr:uid="{00000000-0005-0000-0000-000046040000}"/>
    <cellStyle name="Normal 3 2 3 2" xfId="1035" xr:uid="{00000000-0005-0000-0000-000047040000}"/>
    <cellStyle name="Normal 3 2 3 2 2" xfId="1036" xr:uid="{00000000-0005-0000-0000-000048040000}"/>
    <cellStyle name="Normal 3 2 3 2 2 2" xfId="1588" xr:uid="{00000000-0005-0000-0000-000049040000}"/>
    <cellStyle name="Normal 3 2 3 2 3" xfId="1037" xr:uid="{00000000-0005-0000-0000-00004A040000}"/>
    <cellStyle name="Normal 3 2 3 2 3 2" xfId="1589" xr:uid="{00000000-0005-0000-0000-00004B040000}"/>
    <cellStyle name="Normal 3 2 3 2 4" xfId="1590" xr:uid="{00000000-0005-0000-0000-00004C040000}"/>
    <cellStyle name="Normal 3 2 3 3" xfId="1038" xr:uid="{00000000-0005-0000-0000-00004D040000}"/>
    <cellStyle name="Normal 3 2 3 3 2" xfId="1591" xr:uid="{00000000-0005-0000-0000-00004E040000}"/>
    <cellStyle name="Normal 3 2 3 4" xfId="1039" xr:uid="{00000000-0005-0000-0000-00004F040000}"/>
    <cellStyle name="Normal 3 2 3 4 2" xfId="1592" xr:uid="{00000000-0005-0000-0000-000050040000}"/>
    <cellStyle name="Normal 3 2 3 5" xfId="1593" xr:uid="{00000000-0005-0000-0000-000051040000}"/>
    <cellStyle name="Normal 3 2 4" xfId="1526" xr:uid="{00000000-0005-0000-0000-000052040000}"/>
    <cellStyle name="Normal 3 3" xfId="1040" xr:uid="{00000000-0005-0000-0000-000053040000}"/>
    <cellStyle name="Normal 3 3 2" xfId="1041" xr:uid="{00000000-0005-0000-0000-000054040000}"/>
    <cellStyle name="Normal 3 3 2 2" xfId="1042" xr:uid="{00000000-0005-0000-0000-000055040000}"/>
    <cellStyle name="Normal 3 3 2 2 2" xfId="1043" xr:uid="{00000000-0005-0000-0000-000056040000}"/>
    <cellStyle name="Normal 3 3 2 2 2 2" xfId="1594" xr:uid="{00000000-0005-0000-0000-000057040000}"/>
    <cellStyle name="Normal 3 3 2 2 3" xfId="1044" xr:uid="{00000000-0005-0000-0000-000058040000}"/>
    <cellStyle name="Normal 3 3 2 2 3 2" xfId="1595" xr:uid="{00000000-0005-0000-0000-000059040000}"/>
    <cellStyle name="Normal 3 3 2 2 4" xfId="1596" xr:uid="{00000000-0005-0000-0000-00005A040000}"/>
    <cellStyle name="Normal 3 3 2 3" xfId="1045" xr:uid="{00000000-0005-0000-0000-00005B040000}"/>
    <cellStyle name="Normal 3 3 2 3 2" xfId="1597" xr:uid="{00000000-0005-0000-0000-00005C040000}"/>
    <cellStyle name="Normal 3 3 2 4" xfId="1046" xr:uid="{00000000-0005-0000-0000-00005D040000}"/>
    <cellStyle name="Normal 3 3 2 4 2" xfId="1598" xr:uid="{00000000-0005-0000-0000-00005E040000}"/>
    <cellStyle name="Normal 3 3 2 5" xfId="1599" xr:uid="{00000000-0005-0000-0000-00005F040000}"/>
    <cellStyle name="Normal 3 3 3" xfId="1047" xr:uid="{00000000-0005-0000-0000-000060040000}"/>
    <cellStyle name="Normal 3 3 3 2" xfId="1048" xr:uid="{00000000-0005-0000-0000-000061040000}"/>
    <cellStyle name="Normal 3 3 3 2 2" xfId="1600" xr:uid="{00000000-0005-0000-0000-000062040000}"/>
    <cellStyle name="Normal 3 3 3 3" xfId="1049" xr:uid="{00000000-0005-0000-0000-000063040000}"/>
    <cellStyle name="Normal 3 3 3 3 2" xfId="1601" xr:uid="{00000000-0005-0000-0000-000064040000}"/>
    <cellStyle name="Normal 3 3 3 4" xfId="1602" xr:uid="{00000000-0005-0000-0000-000065040000}"/>
    <cellStyle name="Normal 3 3 4" xfId="1050" xr:uid="{00000000-0005-0000-0000-000066040000}"/>
    <cellStyle name="Normal 3 3 4 2" xfId="1603" xr:uid="{00000000-0005-0000-0000-000067040000}"/>
    <cellStyle name="Normal 3 3 5" xfId="1051" xr:uid="{00000000-0005-0000-0000-000068040000}"/>
    <cellStyle name="Normal 3 3 5 2" xfId="1604" xr:uid="{00000000-0005-0000-0000-000069040000}"/>
    <cellStyle name="Normal 3 3 6" xfId="1557" xr:uid="{00000000-0005-0000-0000-00006A040000}"/>
    <cellStyle name="Normal 3 3 6 2" xfId="1605" xr:uid="{00000000-0005-0000-0000-00006B040000}"/>
    <cellStyle name="Normal 3 4" xfId="1052" xr:uid="{00000000-0005-0000-0000-00006C040000}"/>
    <cellStyle name="Normal 3 4 2" xfId="1053" xr:uid="{00000000-0005-0000-0000-00006D040000}"/>
    <cellStyle name="Normal 3 4 2 2" xfId="1054" xr:uid="{00000000-0005-0000-0000-00006E040000}"/>
    <cellStyle name="Normal 3 4 2 2 2" xfId="1055" xr:uid="{00000000-0005-0000-0000-00006F040000}"/>
    <cellStyle name="Normal 3 4 2 2 2 2" xfId="1606" xr:uid="{00000000-0005-0000-0000-000070040000}"/>
    <cellStyle name="Normal 3 4 2 2 3" xfId="1056" xr:uid="{00000000-0005-0000-0000-000071040000}"/>
    <cellStyle name="Normal 3 4 2 2 3 2" xfId="1607" xr:uid="{00000000-0005-0000-0000-000072040000}"/>
    <cellStyle name="Normal 3 4 2 2 4" xfId="1608" xr:uid="{00000000-0005-0000-0000-000073040000}"/>
    <cellStyle name="Normal 3 4 2 3" xfId="1057" xr:uid="{00000000-0005-0000-0000-000074040000}"/>
    <cellStyle name="Normal 3 4 2 3 2" xfId="1609" xr:uid="{00000000-0005-0000-0000-000075040000}"/>
    <cellStyle name="Normal 3 4 2 4" xfId="1058" xr:uid="{00000000-0005-0000-0000-000076040000}"/>
    <cellStyle name="Normal 3 4 2 4 2" xfId="1610" xr:uid="{00000000-0005-0000-0000-000077040000}"/>
    <cellStyle name="Normal 3 4 2 5" xfId="1611" xr:uid="{00000000-0005-0000-0000-000078040000}"/>
    <cellStyle name="Normal 3 4 3" xfId="1059" xr:uid="{00000000-0005-0000-0000-000079040000}"/>
    <cellStyle name="Normal 3 4 3 2" xfId="1060" xr:uid="{00000000-0005-0000-0000-00007A040000}"/>
    <cellStyle name="Normal 3 4 3 2 2" xfId="1612" xr:uid="{00000000-0005-0000-0000-00007B040000}"/>
    <cellStyle name="Normal 3 4 3 3" xfId="1061" xr:uid="{00000000-0005-0000-0000-00007C040000}"/>
    <cellStyle name="Normal 3 4 3 3 2" xfId="1613" xr:uid="{00000000-0005-0000-0000-00007D040000}"/>
    <cellStyle name="Normal 3 4 3 4" xfId="1614" xr:uid="{00000000-0005-0000-0000-00007E040000}"/>
    <cellStyle name="Normal 3 4 4" xfId="1062" xr:uid="{00000000-0005-0000-0000-00007F040000}"/>
    <cellStyle name="Normal 3 4 4 2" xfId="1615" xr:uid="{00000000-0005-0000-0000-000080040000}"/>
    <cellStyle name="Normal 3 4 5" xfId="1063" xr:uid="{00000000-0005-0000-0000-000081040000}"/>
    <cellStyle name="Normal 3 4 5 2" xfId="1616" xr:uid="{00000000-0005-0000-0000-000082040000}"/>
    <cellStyle name="Normal 3 4 6" xfId="1617" xr:uid="{00000000-0005-0000-0000-000083040000}"/>
    <cellStyle name="Normal 3 5" xfId="1064" xr:uid="{00000000-0005-0000-0000-000084040000}"/>
    <cellStyle name="Normal 3 6" xfId="1065" xr:uid="{00000000-0005-0000-0000-000085040000}"/>
    <cellStyle name="Normal 4" xfId="1066" xr:uid="{00000000-0005-0000-0000-000086040000}"/>
    <cellStyle name="Normal 4 2" xfId="1067" xr:uid="{00000000-0005-0000-0000-000087040000}"/>
    <cellStyle name="Normal 4 2 2" xfId="1068" xr:uid="{00000000-0005-0000-0000-000088040000}"/>
    <cellStyle name="Normal 4 2 2 2" xfId="1069" xr:uid="{00000000-0005-0000-0000-000089040000}"/>
    <cellStyle name="Normal 4 2 2 2 2" xfId="1070" xr:uid="{00000000-0005-0000-0000-00008A040000}"/>
    <cellStyle name="Normal 4 2 2 2 2 2" xfId="1618" xr:uid="{00000000-0005-0000-0000-00008B040000}"/>
    <cellStyle name="Normal 4 2 2 2 3" xfId="1071" xr:uid="{00000000-0005-0000-0000-00008C040000}"/>
    <cellStyle name="Normal 4 2 2 2 3 2" xfId="1619" xr:uid="{00000000-0005-0000-0000-00008D040000}"/>
    <cellStyle name="Normal 4 2 2 2 4" xfId="1620" xr:uid="{00000000-0005-0000-0000-00008E040000}"/>
    <cellStyle name="Normal 4 2 2 3" xfId="1072" xr:uid="{00000000-0005-0000-0000-00008F040000}"/>
    <cellStyle name="Normal 4 2 2 3 2" xfId="1621" xr:uid="{00000000-0005-0000-0000-000090040000}"/>
    <cellStyle name="Normal 4 2 2 4" xfId="1073" xr:uid="{00000000-0005-0000-0000-000091040000}"/>
    <cellStyle name="Normal 4 2 2 4 2" xfId="1622" xr:uid="{00000000-0005-0000-0000-000092040000}"/>
    <cellStyle name="Normal 4 2 2 5" xfId="1623" xr:uid="{00000000-0005-0000-0000-000093040000}"/>
    <cellStyle name="Normal 4 2 3" xfId="1520" xr:uid="{00000000-0005-0000-0000-000094040000}"/>
    <cellStyle name="Normal 4 3" xfId="1074" xr:uid="{00000000-0005-0000-0000-000095040000}"/>
    <cellStyle name="Normal 4 3 2" xfId="1562" xr:uid="{00000000-0005-0000-0000-000096040000}"/>
    <cellStyle name="Normal 4 4" xfId="1075" xr:uid="{00000000-0005-0000-0000-000097040000}"/>
    <cellStyle name="Normal 4 4 2" xfId="1076" xr:uid="{00000000-0005-0000-0000-000098040000}"/>
    <cellStyle name="Normal 4 4 2 2" xfId="1077" xr:uid="{00000000-0005-0000-0000-000099040000}"/>
    <cellStyle name="Normal 4 4 2 2 2" xfId="1624" xr:uid="{00000000-0005-0000-0000-00009A040000}"/>
    <cellStyle name="Normal 4 4 2 3" xfId="1078" xr:uid="{00000000-0005-0000-0000-00009B040000}"/>
    <cellStyle name="Normal 4 4 2 3 2" xfId="1625" xr:uid="{00000000-0005-0000-0000-00009C040000}"/>
    <cellStyle name="Normal 4 4 2 4" xfId="1626" xr:uid="{00000000-0005-0000-0000-00009D040000}"/>
    <cellStyle name="Normal 4 4 3" xfId="1079" xr:uid="{00000000-0005-0000-0000-00009E040000}"/>
    <cellStyle name="Normal 4 4 3 2" xfId="1627" xr:uid="{00000000-0005-0000-0000-00009F040000}"/>
    <cellStyle name="Normal 4 4 4" xfId="1080" xr:uid="{00000000-0005-0000-0000-0000A0040000}"/>
    <cellStyle name="Normal 4 4 4 2" xfId="1628" xr:uid="{00000000-0005-0000-0000-0000A1040000}"/>
    <cellStyle name="Normal 4 4 5" xfId="1629" xr:uid="{00000000-0005-0000-0000-0000A2040000}"/>
    <cellStyle name="Normal 5" xfId="1081" xr:uid="{00000000-0005-0000-0000-0000A3040000}"/>
    <cellStyle name="Normal 5 2" xfId="1082" xr:uid="{00000000-0005-0000-0000-0000A4040000}"/>
    <cellStyle name="Normal 5 2 2" xfId="1083" xr:uid="{00000000-0005-0000-0000-0000A5040000}"/>
    <cellStyle name="Normal 5 2 2 2" xfId="1084" xr:uid="{00000000-0005-0000-0000-0000A6040000}"/>
    <cellStyle name="Normal 5 2 2 2 2" xfId="1085" xr:uid="{00000000-0005-0000-0000-0000A7040000}"/>
    <cellStyle name="Normal 5 2 2 2 2 2" xfId="1630" xr:uid="{00000000-0005-0000-0000-0000A8040000}"/>
    <cellStyle name="Normal 5 2 2 2 3" xfId="1086" xr:uid="{00000000-0005-0000-0000-0000A9040000}"/>
    <cellStyle name="Normal 5 2 2 2 3 2" xfId="1631" xr:uid="{00000000-0005-0000-0000-0000AA040000}"/>
    <cellStyle name="Normal 5 2 2 2 4" xfId="1632" xr:uid="{00000000-0005-0000-0000-0000AB040000}"/>
    <cellStyle name="Normal 5 2 2 3" xfId="1087" xr:uid="{00000000-0005-0000-0000-0000AC040000}"/>
    <cellStyle name="Normal 5 2 2 3 2" xfId="1633" xr:uid="{00000000-0005-0000-0000-0000AD040000}"/>
    <cellStyle name="Normal 5 2 2 4" xfId="1088" xr:uid="{00000000-0005-0000-0000-0000AE040000}"/>
    <cellStyle name="Normal 5 2 2 4 2" xfId="1634" xr:uid="{00000000-0005-0000-0000-0000AF040000}"/>
    <cellStyle name="Normal 5 2 2 5" xfId="1635" xr:uid="{00000000-0005-0000-0000-0000B0040000}"/>
    <cellStyle name="Normal 5 3" xfId="1089" xr:uid="{00000000-0005-0000-0000-0000B1040000}"/>
    <cellStyle name="Normal 5 4" xfId="1090" xr:uid="{00000000-0005-0000-0000-0000B2040000}"/>
    <cellStyle name="Normal 5 4 2" xfId="1091" xr:uid="{00000000-0005-0000-0000-0000B3040000}"/>
    <cellStyle name="Normal 5 4 2 2" xfId="1092" xr:uid="{00000000-0005-0000-0000-0000B4040000}"/>
    <cellStyle name="Normal 5 4 2 2 2" xfId="1636" xr:uid="{00000000-0005-0000-0000-0000B5040000}"/>
    <cellStyle name="Normal 5 4 2 3" xfId="1093" xr:uid="{00000000-0005-0000-0000-0000B6040000}"/>
    <cellStyle name="Normal 5 4 2 3 2" xfId="1637" xr:uid="{00000000-0005-0000-0000-0000B7040000}"/>
    <cellStyle name="Normal 5 4 2 4" xfId="1638" xr:uid="{00000000-0005-0000-0000-0000B8040000}"/>
    <cellStyle name="Normal 5 4 3" xfId="1094" xr:uid="{00000000-0005-0000-0000-0000B9040000}"/>
    <cellStyle name="Normal 5 4 3 2" xfId="1639" xr:uid="{00000000-0005-0000-0000-0000BA040000}"/>
    <cellStyle name="Normal 5 4 4" xfId="1095" xr:uid="{00000000-0005-0000-0000-0000BB040000}"/>
    <cellStyle name="Normal 5 4 4 2" xfId="1640" xr:uid="{00000000-0005-0000-0000-0000BC040000}"/>
    <cellStyle name="Normal 5 4 5" xfId="1641" xr:uid="{00000000-0005-0000-0000-0000BD040000}"/>
    <cellStyle name="Normal 5 5" xfId="1519" xr:uid="{00000000-0005-0000-0000-0000BE040000}"/>
    <cellStyle name="Normal 6" xfId="1096" xr:uid="{00000000-0005-0000-0000-0000BF040000}"/>
    <cellStyle name="Normal 6 2" xfId="1097" xr:uid="{00000000-0005-0000-0000-0000C0040000}"/>
    <cellStyle name="Normal 6 2 2" xfId="1098" xr:uid="{00000000-0005-0000-0000-0000C1040000}"/>
    <cellStyle name="Normal 6 2 3" xfId="1099" xr:uid="{00000000-0005-0000-0000-0000C2040000}"/>
    <cellStyle name="Normal 6 2 3 2" xfId="1100" xr:uid="{00000000-0005-0000-0000-0000C3040000}"/>
    <cellStyle name="Normal 6 2 3 2 2" xfId="1642" xr:uid="{00000000-0005-0000-0000-0000C4040000}"/>
    <cellStyle name="Normal 6 2 3 3" xfId="1101" xr:uid="{00000000-0005-0000-0000-0000C5040000}"/>
    <cellStyle name="Normal 6 2 3 3 2" xfId="1643" xr:uid="{00000000-0005-0000-0000-0000C6040000}"/>
    <cellStyle name="Normal 6 2 3 4" xfId="1644" xr:uid="{00000000-0005-0000-0000-0000C7040000}"/>
    <cellStyle name="Normal 6 2 4" xfId="1102" xr:uid="{00000000-0005-0000-0000-0000C8040000}"/>
    <cellStyle name="Normal 6 2 4 2" xfId="1645" xr:uid="{00000000-0005-0000-0000-0000C9040000}"/>
    <cellStyle name="Normal 6 2 5" xfId="1103" xr:uid="{00000000-0005-0000-0000-0000CA040000}"/>
    <cellStyle name="Normal 6 2 5 2" xfId="1646" xr:uid="{00000000-0005-0000-0000-0000CB040000}"/>
    <cellStyle name="Normal 6 2 6" xfId="1647" xr:uid="{00000000-0005-0000-0000-0000CC040000}"/>
    <cellStyle name="Normal 6 3" xfId="1104" xr:uid="{00000000-0005-0000-0000-0000CD040000}"/>
    <cellStyle name="Normal 6 4" xfId="1105" xr:uid="{00000000-0005-0000-0000-0000CE040000}"/>
    <cellStyle name="Normal 6 4 2" xfId="1106" xr:uid="{00000000-0005-0000-0000-0000CF040000}"/>
    <cellStyle name="Normal 6 4 2 2" xfId="1107" xr:uid="{00000000-0005-0000-0000-0000D0040000}"/>
    <cellStyle name="Normal 6 4 2 2 2" xfId="1648" xr:uid="{00000000-0005-0000-0000-0000D1040000}"/>
    <cellStyle name="Normal 6 4 2 3" xfId="1108" xr:uid="{00000000-0005-0000-0000-0000D2040000}"/>
    <cellStyle name="Normal 6 4 2 3 2" xfId="1649" xr:uid="{00000000-0005-0000-0000-0000D3040000}"/>
    <cellStyle name="Normal 6 4 2 4" xfId="1650" xr:uid="{00000000-0005-0000-0000-0000D4040000}"/>
    <cellStyle name="Normal 6 4 3" xfId="1109" xr:uid="{00000000-0005-0000-0000-0000D5040000}"/>
    <cellStyle name="Normal 6 4 3 2" xfId="1651" xr:uid="{00000000-0005-0000-0000-0000D6040000}"/>
    <cellStyle name="Normal 6 4 4" xfId="1110" xr:uid="{00000000-0005-0000-0000-0000D7040000}"/>
    <cellStyle name="Normal 6 4 4 2" xfId="1652" xr:uid="{00000000-0005-0000-0000-0000D8040000}"/>
    <cellStyle name="Normal 6 4 5" xfId="1653" xr:uid="{00000000-0005-0000-0000-0000D9040000}"/>
    <cellStyle name="Normal 7" xfId="1111" xr:uid="{00000000-0005-0000-0000-0000DA040000}"/>
    <cellStyle name="Normal 7 2" xfId="1112" xr:uid="{00000000-0005-0000-0000-0000DB040000}"/>
    <cellStyle name="Normal 7 2 2" xfId="1113" xr:uid="{00000000-0005-0000-0000-0000DC040000}"/>
    <cellStyle name="Normal 7 2 2 2" xfId="1114" xr:uid="{00000000-0005-0000-0000-0000DD040000}"/>
    <cellStyle name="Normal 7 2 2 2 2" xfId="1654" xr:uid="{00000000-0005-0000-0000-0000DE040000}"/>
    <cellStyle name="Normal 7 2 2 3" xfId="1115" xr:uid="{00000000-0005-0000-0000-0000DF040000}"/>
    <cellStyle name="Normal 7 2 2 3 2" xfId="1655" xr:uid="{00000000-0005-0000-0000-0000E0040000}"/>
    <cellStyle name="Normal 7 2 2 4" xfId="1656" xr:uid="{00000000-0005-0000-0000-0000E1040000}"/>
    <cellStyle name="Normal 7 2 3" xfId="1116" xr:uid="{00000000-0005-0000-0000-0000E2040000}"/>
    <cellStyle name="Normal 7 2 3 2" xfId="1657" xr:uid="{00000000-0005-0000-0000-0000E3040000}"/>
    <cellStyle name="Normal 7 2 4" xfId="1117" xr:uid="{00000000-0005-0000-0000-0000E4040000}"/>
    <cellStyle name="Normal 7 2 4 2" xfId="1658" xr:uid="{00000000-0005-0000-0000-0000E5040000}"/>
    <cellStyle name="Normal 7 2 5" xfId="1659" xr:uid="{00000000-0005-0000-0000-0000E6040000}"/>
    <cellStyle name="Normal 7 3" xfId="1118" xr:uid="{00000000-0005-0000-0000-0000E7040000}"/>
    <cellStyle name="Normal 7 3 2" xfId="1119" xr:uid="{00000000-0005-0000-0000-0000E8040000}"/>
    <cellStyle name="Normal 7 3 2 2" xfId="1120" xr:uid="{00000000-0005-0000-0000-0000E9040000}"/>
    <cellStyle name="Normal 7 3 2 2 2" xfId="1660" xr:uid="{00000000-0005-0000-0000-0000EA040000}"/>
    <cellStyle name="Normal 7 3 2 3" xfId="1121" xr:uid="{00000000-0005-0000-0000-0000EB040000}"/>
    <cellStyle name="Normal 7 3 2 3 2" xfId="1661" xr:uid="{00000000-0005-0000-0000-0000EC040000}"/>
    <cellStyle name="Normal 7 3 2 4" xfId="1662" xr:uid="{00000000-0005-0000-0000-0000ED040000}"/>
    <cellStyle name="Normal 7 3 3" xfId="1122" xr:uid="{00000000-0005-0000-0000-0000EE040000}"/>
    <cellStyle name="Normal 7 3 3 2" xfId="1663" xr:uid="{00000000-0005-0000-0000-0000EF040000}"/>
    <cellStyle name="Normal 7 3 4" xfId="1123" xr:uid="{00000000-0005-0000-0000-0000F0040000}"/>
    <cellStyle name="Normal 7 3 4 2" xfId="1664" xr:uid="{00000000-0005-0000-0000-0000F1040000}"/>
    <cellStyle name="Normal 7 3 5" xfId="1665" xr:uid="{00000000-0005-0000-0000-0000F2040000}"/>
    <cellStyle name="Normal 8" xfId="1124" xr:uid="{00000000-0005-0000-0000-0000F3040000}"/>
    <cellStyle name="Normal 8 2" xfId="1125" xr:uid="{00000000-0005-0000-0000-0000F4040000}"/>
    <cellStyle name="Normal 8 2 2" xfId="1126" xr:uid="{00000000-0005-0000-0000-0000F5040000}"/>
    <cellStyle name="Normal 8 2 2 2" xfId="1127" xr:uid="{00000000-0005-0000-0000-0000F6040000}"/>
    <cellStyle name="Normal 8 2 2 2 2" xfId="1666" xr:uid="{00000000-0005-0000-0000-0000F7040000}"/>
    <cellStyle name="Normal 8 2 2 3" xfId="1128" xr:uid="{00000000-0005-0000-0000-0000F8040000}"/>
    <cellStyle name="Normal 8 2 2 3 2" xfId="1667" xr:uid="{00000000-0005-0000-0000-0000F9040000}"/>
    <cellStyle name="Normal 8 2 2 4" xfId="1668" xr:uid="{00000000-0005-0000-0000-0000FA040000}"/>
    <cellStyle name="Normal 8 2 3" xfId="1129" xr:uid="{00000000-0005-0000-0000-0000FB040000}"/>
    <cellStyle name="Normal 8 2 3 2" xfId="1669" xr:uid="{00000000-0005-0000-0000-0000FC040000}"/>
    <cellStyle name="Normal 8 2 4" xfId="1130" xr:uid="{00000000-0005-0000-0000-0000FD040000}"/>
    <cellStyle name="Normal 8 2 4 2" xfId="1670" xr:uid="{00000000-0005-0000-0000-0000FE040000}"/>
    <cellStyle name="Normal 8 2 5" xfId="1671" xr:uid="{00000000-0005-0000-0000-0000FF040000}"/>
    <cellStyle name="Normal 8 3" xfId="1131" xr:uid="{00000000-0005-0000-0000-000000050000}"/>
    <cellStyle name="Normal 9" xfId="1132" xr:uid="{00000000-0005-0000-0000-000001050000}"/>
    <cellStyle name="Normal 9 2" xfId="1133" xr:uid="{00000000-0005-0000-0000-000002050000}"/>
    <cellStyle name="Normal 9 3" xfId="1134" xr:uid="{00000000-0005-0000-0000-000003050000}"/>
    <cellStyle name="Normal 9 4" xfId="1516" xr:uid="{00000000-0005-0000-0000-000004050000}"/>
    <cellStyle name="Normal GHG Numbers (0.00)" xfId="1135" xr:uid="{00000000-0005-0000-0000-000005050000}"/>
    <cellStyle name="Normal GHG Numbers (0.00) 2" xfId="1136" xr:uid="{00000000-0005-0000-0000-000006050000}"/>
    <cellStyle name="Normal GHG Textfiels Bold" xfId="1137" xr:uid="{00000000-0005-0000-0000-000007050000}"/>
    <cellStyle name="Normal GHG Textfiels Bold 2" xfId="1138" xr:uid="{00000000-0005-0000-0000-000008050000}"/>
    <cellStyle name="Normal GHG Textfiels Bold 3" xfId="1139" xr:uid="{00000000-0005-0000-0000-000009050000}"/>
    <cellStyle name="Normal GHG whole table" xfId="1140" xr:uid="{00000000-0005-0000-0000-00000A050000}"/>
    <cellStyle name="Normal GHG-Shade" xfId="1141" xr:uid="{00000000-0005-0000-0000-00000B050000}"/>
    <cellStyle name="Normal GHG-Shade 2" xfId="1142" xr:uid="{00000000-0005-0000-0000-00000C050000}"/>
    <cellStyle name="Normal GHG-Shade 2 2" xfId="1143" xr:uid="{00000000-0005-0000-0000-00000D050000}"/>
    <cellStyle name="Normal GHG-Shade 2 2 2" xfId="1559" xr:uid="{00000000-0005-0000-0000-00000E050000}"/>
    <cellStyle name="Normal GHG-Shade 3" xfId="1144" xr:uid="{00000000-0005-0000-0000-00000F050000}"/>
    <cellStyle name="Normal GHG-Shade 3 2" xfId="1521" xr:uid="{00000000-0005-0000-0000-000010050000}"/>
    <cellStyle name="Normal GHG-Shade 3 3" xfId="1518" xr:uid="{00000000-0005-0000-0000-000011050000}"/>
    <cellStyle name="Normal GHG-Shade 4" xfId="1145" xr:uid="{00000000-0005-0000-0000-000012050000}"/>
    <cellStyle name="Normal GHG-Shade 4 2" xfId="1558" xr:uid="{00000000-0005-0000-0000-000013050000}"/>
    <cellStyle name="Normal GHG-Shade 5" xfId="1146" xr:uid="{00000000-0005-0000-0000-000014050000}"/>
    <cellStyle name="Normál_Munka1" xfId="1147" xr:uid="{00000000-0005-0000-0000-000015050000}"/>
    <cellStyle name="Note 2" xfId="1148" xr:uid="{00000000-0005-0000-0000-000016050000}"/>
    <cellStyle name="Note 3" xfId="1149" xr:uid="{00000000-0005-0000-0000-000017050000}"/>
    <cellStyle name="Note 4" xfId="1150" xr:uid="{00000000-0005-0000-0000-000018050000}"/>
    <cellStyle name="Note 4 2" xfId="1522" xr:uid="{00000000-0005-0000-0000-000019050000}"/>
    <cellStyle name="Note 5" xfId="1527" xr:uid="{00000000-0005-0000-0000-00001A050000}"/>
    <cellStyle name="Notiz" xfId="1151" xr:uid="{00000000-0005-0000-0000-00001B050000}"/>
    <cellStyle name="Output 2" xfId="1152" xr:uid="{00000000-0005-0000-0000-00001C050000}"/>
    <cellStyle name="Output 3" xfId="1153" xr:uid="{00000000-0005-0000-0000-00001D050000}"/>
    <cellStyle name="Pattern" xfId="1154" xr:uid="{00000000-0005-0000-0000-00001E050000}"/>
    <cellStyle name="Percent" xfId="1" builtinId="5"/>
    <cellStyle name="Percent 10" xfId="1155" xr:uid="{00000000-0005-0000-0000-000020050000}"/>
    <cellStyle name="Percent 10 2" xfId="1156" xr:uid="{00000000-0005-0000-0000-000021050000}"/>
    <cellStyle name="Percent 10 2 2" xfId="1157" xr:uid="{00000000-0005-0000-0000-000022050000}"/>
    <cellStyle name="Percent 10 3" xfId="1158" xr:uid="{00000000-0005-0000-0000-000023050000}"/>
    <cellStyle name="Percent 11" xfId="1159" xr:uid="{00000000-0005-0000-0000-000024050000}"/>
    <cellStyle name="Percent 12" xfId="1160" xr:uid="{00000000-0005-0000-0000-000025050000}"/>
    <cellStyle name="Percent 12 2" xfId="1161" xr:uid="{00000000-0005-0000-0000-000026050000}"/>
    <cellStyle name="Percent 2" xfId="1162" xr:uid="{00000000-0005-0000-0000-000027050000}"/>
    <cellStyle name="Percent 2 10" xfId="1163" xr:uid="{00000000-0005-0000-0000-000028050000}"/>
    <cellStyle name="Percent 2 2" xfId="1164" xr:uid="{00000000-0005-0000-0000-000029050000}"/>
    <cellStyle name="Percent 2 3" xfId="1165" xr:uid="{00000000-0005-0000-0000-00002A050000}"/>
    <cellStyle name="Percent 2 4" xfId="1166" xr:uid="{00000000-0005-0000-0000-00002B050000}"/>
    <cellStyle name="Percent 2 5" xfId="1167" xr:uid="{00000000-0005-0000-0000-00002C050000}"/>
    <cellStyle name="Percent 2 6" xfId="1168" xr:uid="{00000000-0005-0000-0000-00002D050000}"/>
    <cellStyle name="Percent 2 7" xfId="1169" xr:uid="{00000000-0005-0000-0000-00002E050000}"/>
    <cellStyle name="Percent 2 8" xfId="1170" xr:uid="{00000000-0005-0000-0000-00002F050000}"/>
    <cellStyle name="Percent 2 9" xfId="1171" xr:uid="{00000000-0005-0000-0000-000030050000}"/>
    <cellStyle name="Percent 3" xfId="1172" xr:uid="{00000000-0005-0000-0000-000031050000}"/>
    <cellStyle name="Percent 3 2" xfId="1173" xr:uid="{00000000-0005-0000-0000-000032050000}"/>
    <cellStyle name="Percent 3 2 2" xfId="1174" xr:uid="{00000000-0005-0000-0000-000033050000}"/>
    <cellStyle name="Percent 3 3" xfId="1175" xr:uid="{00000000-0005-0000-0000-000034050000}"/>
    <cellStyle name="Percent 4" xfId="1176" xr:uid="{00000000-0005-0000-0000-000035050000}"/>
    <cellStyle name="Percent 4 2" xfId="1177" xr:uid="{00000000-0005-0000-0000-000036050000}"/>
    <cellStyle name="Percent 4 2 2" xfId="1178" xr:uid="{00000000-0005-0000-0000-000037050000}"/>
    <cellStyle name="Percent 4 3" xfId="1179" xr:uid="{00000000-0005-0000-0000-000038050000}"/>
    <cellStyle name="Percent 5" xfId="1180" xr:uid="{00000000-0005-0000-0000-000039050000}"/>
    <cellStyle name="Percent 5 2" xfId="1181" xr:uid="{00000000-0005-0000-0000-00003A050000}"/>
    <cellStyle name="Percent 5 2 2" xfId="1182" xr:uid="{00000000-0005-0000-0000-00003B050000}"/>
    <cellStyle name="Percent 5 3" xfId="1183" xr:uid="{00000000-0005-0000-0000-00003C050000}"/>
    <cellStyle name="Percent 5 4" xfId="1528" xr:uid="{00000000-0005-0000-0000-00003D050000}"/>
    <cellStyle name="Percent 6" xfId="1184" xr:uid="{00000000-0005-0000-0000-00003E050000}"/>
    <cellStyle name="Percent 6 2" xfId="1185" xr:uid="{00000000-0005-0000-0000-00003F050000}"/>
    <cellStyle name="Percent 6 2 2" xfId="1186" xr:uid="{00000000-0005-0000-0000-000040050000}"/>
    <cellStyle name="Percent 6 3" xfId="1187" xr:uid="{00000000-0005-0000-0000-000041050000}"/>
    <cellStyle name="Percent 7" xfId="1188" xr:uid="{00000000-0005-0000-0000-000042050000}"/>
    <cellStyle name="Percent 7 2" xfId="1189" xr:uid="{00000000-0005-0000-0000-000043050000}"/>
    <cellStyle name="Percent 7 2 2" xfId="1190" xr:uid="{00000000-0005-0000-0000-000044050000}"/>
    <cellStyle name="Percent 7 3" xfId="1191" xr:uid="{00000000-0005-0000-0000-000045050000}"/>
    <cellStyle name="Percent 7 3 2" xfId="1192" xr:uid="{00000000-0005-0000-0000-000046050000}"/>
    <cellStyle name="Percent 7 4" xfId="1193" xr:uid="{00000000-0005-0000-0000-000047050000}"/>
    <cellStyle name="Percent 7 4 2" xfId="1194" xr:uid="{00000000-0005-0000-0000-000048050000}"/>
    <cellStyle name="Percent 7 5" xfId="1195" xr:uid="{00000000-0005-0000-0000-000049050000}"/>
    <cellStyle name="Percent 8" xfId="1196" xr:uid="{00000000-0005-0000-0000-00004A050000}"/>
    <cellStyle name="Percent 8 2" xfId="1197" xr:uid="{00000000-0005-0000-0000-00004B050000}"/>
    <cellStyle name="Percent 8 2 2" xfId="1198" xr:uid="{00000000-0005-0000-0000-00004C050000}"/>
    <cellStyle name="Percent 8 3" xfId="1199" xr:uid="{00000000-0005-0000-0000-00004D050000}"/>
    <cellStyle name="Percent 8 3 2" xfId="1200" xr:uid="{00000000-0005-0000-0000-00004E050000}"/>
    <cellStyle name="Percent 8 4" xfId="1201" xr:uid="{00000000-0005-0000-0000-00004F050000}"/>
    <cellStyle name="Percent 8 4 2" xfId="1202" xr:uid="{00000000-0005-0000-0000-000050050000}"/>
    <cellStyle name="Percent 8 5" xfId="1203" xr:uid="{00000000-0005-0000-0000-000051050000}"/>
    <cellStyle name="Percent 8 5 2" xfId="1204" xr:uid="{00000000-0005-0000-0000-000052050000}"/>
    <cellStyle name="Percent 8 6" xfId="1205" xr:uid="{00000000-0005-0000-0000-000053050000}"/>
    <cellStyle name="Percent 9" xfId="1206" xr:uid="{00000000-0005-0000-0000-000054050000}"/>
    <cellStyle name="Percent 9 2" xfId="1207" xr:uid="{00000000-0005-0000-0000-000055050000}"/>
    <cellStyle name="Percent 9 2 2" xfId="1208" xr:uid="{00000000-0005-0000-0000-000056050000}"/>
    <cellStyle name="Percent 9 3" xfId="1209" xr:uid="{00000000-0005-0000-0000-000057050000}"/>
    <cellStyle name="Pourcentage 2" xfId="1210" xr:uid="{00000000-0005-0000-0000-000058050000}"/>
    <cellStyle name="RISKbigPercent" xfId="1211" xr:uid="{00000000-0005-0000-0000-000059050000}"/>
    <cellStyle name="RISKblandrEdge" xfId="1212" xr:uid="{00000000-0005-0000-0000-00005A050000}"/>
    <cellStyle name="RISKblCorner" xfId="1213" xr:uid="{00000000-0005-0000-0000-00005B050000}"/>
    <cellStyle name="RISKbottomEdge" xfId="1214" xr:uid="{00000000-0005-0000-0000-00005C050000}"/>
    <cellStyle name="RISKbrCorner" xfId="1215" xr:uid="{00000000-0005-0000-0000-00005D050000}"/>
    <cellStyle name="RISKdarkBoxed" xfId="1216" xr:uid="{00000000-0005-0000-0000-00005E050000}"/>
    <cellStyle name="RISKdarkShade" xfId="1217" xr:uid="{00000000-0005-0000-0000-00005F050000}"/>
    <cellStyle name="RISKdbottomEdge" xfId="1218" xr:uid="{00000000-0005-0000-0000-000060050000}"/>
    <cellStyle name="RISKdrightEdge" xfId="1219" xr:uid="{00000000-0005-0000-0000-000061050000}"/>
    <cellStyle name="RISKdurationTime" xfId="1220" xr:uid="{00000000-0005-0000-0000-000062050000}"/>
    <cellStyle name="RISKinNumber" xfId="1221" xr:uid="{00000000-0005-0000-0000-000063050000}"/>
    <cellStyle name="RISKinNumber 2" xfId="1222" xr:uid="{00000000-0005-0000-0000-000064050000}"/>
    <cellStyle name="RISKlandrEdge" xfId="1223" xr:uid="{00000000-0005-0000-0000-000065050000}"/>
    <cellStyle name="RISKleftEdge" xfId="1224" xr:uid="{00000000-0005-0000-0000-000066050000}"/>
    <cellStyle name="RISKlightBoxed" xfId="1225" xr:uid="{00000000-0005-0000-0000-000067050000}"/>
    <cellStyle name="RISKltandbEdge" xfId="1226" xr:uid="{00000000-0005-0000-0000-000068050000}"/>
    <cellStyle name="RISKnormBoxed" xfId="1227" xr:uid="{00000000-0005-0000-0000-000069050000}"/>
    <cellStyle name="RISKnormCenter" xfId="1228" xr:uid="{00000000-0005-0000-0000-00006A050000}"/>
    <cellStyle name="RISKnormHeading" xfId="1229" xr:uid="{00000000-0005-0000-0000-00006B050000}"/>
    <cellStyle name="RISKnormItal" xfId="1230" xr:uid="{00000000-0005-0000-0000-00006C050000}"/>
    <cellStyle name="RISKnormLabel" xfId="1231" xr:uid="{00000000-0005-0000-0000-00006D050000}"/>
    <cellStyle name="RISKnormShade" xfId="1232" xr:uid="{00000000-0005-0000-0000-00006E050000}"/>
    <cellStyle name="RISKnormTitle" xfId="1233" xr:uid="{00000000-0005-0000-0000-00006F050000}"/>
    <cellStyle name="RISKoutNumber" xfId="1234" xr:uid="{00000000-0005-0000-0000-000070050000}"/>
    <cellStyle name="RISKoutNumber 2" xfId="1235" xr:uid="{00000000-0005-0000-0000-000071050000}"/>
    <cellStyle name="RISKrightEdge" xfId="1236" xr:uid="{00000000-0005-0000-0000-000072050000}"/>
    <cellStyle name="RISKrtandbEdge" xfId="1237" xr:uid="{00000000-0005-0000-0000-000073050000}"/>
    <cellStyle name="RISKssTime" xfId="1238" xr:uid="{00000000-0005-0000-0000-000074050000}"/>
    <cellStyle name="RISKtandbEdge" xfId="1239" xr:uid="{00000000-0005-0000-0000-000075050000}"/>
    <cellStyle name="RISKtlandrEdge" xfId="1240" xr:uid="{00000000-0005-0000-0000-000076050000}"/>
    <cellStyle name="RISKtlCorner" xfId="1241" xr:uid="{00000000-0005-0000-0000-000077050000}"/>
    <cellStyle name="RISKtopEdge" xfId="1242" xr:uid="{00000000-0005-0000-0000-000078050000}"/>
    <cellStyle name="RISKtrCorner" xfId="1243" xr:uid="{00000000-0005-0000-0000-000079050000}"/>
    <cellStyle name="Satisfaisant 10" xfId="1244" xr:uid="{00000000-0005-0000-0000-00007A050000}"/>
    <cellStyle name="Satisfaisant 11" xfId="1245" xr:uid="{00000000-0005-0000-0000-00007B050000}"/>
    <cellStyle name="Satisfaisant 12" xfId="1246" xr:uid="{00000000-0005-0000-0000-00007C050000}"/>
    <cellStyle name="Satisfaisant 13" xfId="1247" xr:uid="{00000000-0005-0000-0000-00007D050000}"/>
    <cellStyle name="Satisfaisant 14" xfId="1248" xr:uid="{00000000-0005-0000-0000-00007E050000}"/>
    <cellStyle name="Satisfaisant 15" xfId="1249" xr:uid="{00000000-0005-0000-0000-00007F050000}"/>
    <cellStyle name="Satisfaisant 16" xfId="1250" xr:uid="{00000000-0005-0000-0000-000080050000}"/>
    <cellStyle name="Satisfaisant 17" xfId="1251" xr:uid="{00000000-0005-0000-0000-000081050000}"/>
    <cellStyle name="Satisfaisant 18" xfId="1252" xr:uid="{00000000-0005-0000-0000-000082050000}"/>
    <cellStyle name="Satisfaisant 19" xfId="1253" xr:uid="{00000000-0005-0000-0000-000083050000}"/>
    <cellStyle name="Satisfaisant 2" xfId="1254" xr:uid="{00000000-0005-0000-0000-000084050000}"/>
    <cellStyle name="Satisfaisant 20" xfId="1255" xr:uid="{00000000-0005-0000-0000-000085050000}"/>
    <cellStyle name="Satisfaisant 21" xfId="1256" xr:uid="{00000000-0005-0000-0000-000086050000}"/>
    <cellStyle name="Satisfaisant 22" xfId="1257" xr:uid="{00000000-0005-0000-0000-000087050000}"/>
    <cellStyle name="Satisfaisant 23" xfId="1258" xr:uid="{00000000-0005-0000-0000-000088050000}"/>
    <cellStyle name="Satisfaisant 24" xfId="1259" xr:uid="{00000000-0005-0000-0000-000089050000}"/>
    <cellStyle name="Satisfaisant 25" xfId="1260" xr:uid="{00000000-0005-0000-0000-00008A050000}"/>
    <cellStyle name="Satisfaisant 26" xfId="1261" xr:uid="{00000000-0005-0000-0000-00008B050000}"/>
    <cellStyle name="Satisfaisant 3" xfId="1262" xr:uid="{00000000-0005-0000-0000-00008C050000}"/>
    <cellStyle name="Satisfaisant 4" xfId="1263" xr:uid="{00000000-0005-0000-0000-00008D050000}"/>
    <cellStyle name="Satisfaisant 5" xfId="1264" xr:uid="{00000000-0005-0000-0000-00008E050000}"/>
    <cellStyle name="Satisfaisant 6" xfId="1265" xr:uid="{00000000-0005-0000-0000-00008F050000}"/>
    <cellStyle name="Satisfaisant 7" xfId="1266" xr:uid="{00000000-0005-0000-0000-000090050000}"/>
    <cellStyle name="Satisfaisant 8" xfId="1267" xr:uid="{00000000-0005-0000-0000-000091050000}"/>
    <cellStyle name="Satisfaisant 9" xfId="1268" xr:uid="{00000000-0005-0000-0000-000092050000}"/>
    <cellStyle name="Schlecht" xfId="1269" xr:uid="{00000000-0005-0000-0000-000093050000}"/>
    <cellStyle name="Shade" xfId="1270" xr:uid="{00000000-0005-0000-0000-000094050000}"/>
    <cellStyle name="Sortie 10" xfId="1271" xr:uid="{00000000-0005-0000-0000-000095050000}"/>
    <cellStyle name="Sortie 11" xfId="1272" xr:uid="{00000000-0005-0000-0000-000096050000}"/>
    <cellStyle name="Sortie 12" xfId="1273" xr:uid="{00000000-0005-0000-0000-000097050000}"/>
    <cellStyle name="Sortie 13" xfId="1274" xr:uid="{00000000-0005-0000-0000-000098050000}"/>
    <cellStyle name="Sortie 14" xfId="1275" xr:uid="{00000000-0005-0000-0000-000099050000}"/>
    <cellStyle name="Sortie 15" xfId="1276" xr:uid="{00000000-0005-0000-0000-00009A050000}"/>
    <cellStyle name="Sortie 16" xfId="1277" xr:uid="{00000000-0005-0000-0000-00009B050000}"/>
    <cellStyle name="Sortie 17" xfId="1278" xr:uid="{00000000-0005-0000-0000-00009C050000}"/>
    <cellStyle name="Sortie 18" xfId="1279" xr:uid="{00000000-0005-0000-0000-00009D050000}"/>
    <cellStyle name="Sortie 19" xfId="1280" xr:uid="{00000000-0005-0000-0000-00009E050000}"/>
    <cellStyle name="Sortie 2" xfId="1281" xr:uid="{00000000-0005-0000-0000-00009F050000}"/>
    <cellStyle name="Sortie 20" xfId="1282" xr:uid="{00000000-0005-0000-0000-0000A0050000}"/>
    <cellStyle name="Sortie 21" xfId="1283" xr:uid="{00000000-0005-0000-0000-0000A1050000}"/>
    <cellStyle name="Sortie 22" xfId="1284" xr:uid="{00000000-0005-0000-0000-0000A2050000}"/>
    <cellStyle name="Sortie 23" xfId="1285" xr:uid="{00000000-0005-0000-0000-0000A3050000}"/>
    <cellStyle name="Sortie 24" xfId="1286" xr:uid="{00000000-0005-0000-0000-0000A4050000}"/>
    <cellStyle name="Sortie 25" xfId="1287" xr:uid="{00000000-0005-0000-0000-0000A5050000}"/>
    <cellStyle name="Sortie 26" xfId="1288" xr:uid="{00000000-0005-0000-0000-0000A6050000}"/>
    <cellStyle name="Sortie 3" xfId="1289" xr:uid="{00000000-0005-0000-0000-0000A7050000}"/>
    <cellStyle name="Sortie 4" xfId="1290" xr:uid="{00000000-0005-0000-0000-0000A8050000}"/>
    <cellStyle name="Sortie 5" xfId="1291" xr:uid="{00000000-0005-0000-0000-0000A9050000}"/>
    <cellStyle name="Sortie 6" xfId="1292" xr:uid="{00000000-0005-0000-0000-0000AA050000}"/>
    <cellStyle name="Sortie 7" xfId="1293" xr:uid="{00000000-0005-0000-0000-0000AB050000}"/>
    <cellStyle name="Sortie 8" xfId="1294" xr:uid="{00000000-0005-0000-0000-0000AC050000}"/>
    <cellStyle name="Sortie 9" xfId="1295" xr:uid="{00000000-0005-0000-0000-0000AD050000}"/>
    <cellStyle name="Texte explicatif 10" xfId="1296" xr:uid="{00000000-0005-0000-0000-0000AE050000}"/>
    <cellStyle name="Texte explicatif 11" xfId="1297" xr:uid="{00000000-0005-0000-0000-0000AF050000}"/>
    <cellStyle name="Texte explicatif 12" xfId="1298" xr:uid="{00000000-0005-0000-0000-0000B0050000}"/>
    <cellStyle name="Texte explicatif 13" xfId="1299" xr:uid="{00000000-0005-0000-0000-0000B1050000}"/>
    <cellStyle name="Texte explicatif 14" xfId="1300" xr:uid="{00000000-0005-0000-0000-0000B2050000}"/>
    <cellStyle name="Texte explicatif 15" xfId="1301" xr:uid="{00000000-0005-0000-0000-0000B3050000}"/>
    <cellStyle name="Texte explicatif 16" xfId="1302" xr:uid="{00000000-0005-0000-0000-0000B4050000}"/>
    <cellStyle name="Texte explicatif 17" xfId="1303" xr:uid="{00000000-0005-0000-0000-0000B5050000}"/>
    <cellStyle name="Texte explicatif 18" xfId="1304" xr:uid="{00000000-0005-0000-0000-0000B6050000}"/>
    <cellStyle name="Texte explicatif 19" xfId="1305" xr:uid="{00000000-0005-0000-0000-0000B7050000}"/>
    <cellStyle name="Texte explicatif 2" xfId="1306" xr:uid="{00000000-0005-0000-0000-0000B8050000}"/>
    <cellStyle name="Texte explicatif 20" xfId="1307" xr:uid="{00000000-0005-0000-0000-0000B9050000}"/>
    <cellStyle name="Texte explicatif 21" xfId="1308" xr:uid="{00000000-0005-0000-0000-0000BA050000}"/>
    <cellStyle name="Texte explicatif 22" xfId="1309" xr:uid="{00000000-0005-0000-0000-0000BB050000}"/>
    <cellStyle name="Texte explicatif 23" xfId="1310" xr:uid="{00000000-0005-0000-0000-0000BC050000}"/>
    <cellStyle name="Texte explicatif 24" xfId="1311" xr:uid="{00000000-0005-0000-0000-0000BD050000}"/>
    <cellStyle name="Texte explicatif 25" xfId="1312" xr:uid="{00000000-0005-0000-0000-0000BE050000}"/>
    <cellStyle name="Texte explicatif 26" xfId="1313" xr:uid="{00000000-0005-0000-0000-0000BF050000}"/>
    <cellStyle name="Texte explicatif 3" xfId="1314" xr:uid="{00000000-0005-0000-0000-0000C0050000}"/>
    <cellStyle name="Texte explicatif 4" xfId="1315" xr:uid="{00000000-0005-0000-0000-0000C1050000}"/>
    <cellStyle name="Texte explicatif 5" xfId="1316" xr:uid="{00000000-0005-0000-0000-0000C2050000}"/>
    <cellStyle name="Texte explicatif 6" xfId="1317" xr:uid="{00000000-0005-0000-0000-0000C3050000}"/>
    <cellStyle name="Texte explicatif 7" xfId="1318" xr:uid="{00000000-0005-0000-0000-0000C4050000}"/>
    <cellStyle name="Texte explicatif 8" xfId="1319" xr:uid="{00000000-0005-0000-0000-0000C5050000}"/>
    <cellStyle name="Texte explicatif 9" xfId="1320" xr:uid="{00000000-0005-0000-0000-0000C6050000}"/>
    <cellStyle name="Title 2" xfId="1321" xr:uid="{00000000-0005-0000-0000-0000C7050000}"/>
    <cellStyle name="Title 3" xfId="1322" xr:uid="{00000000-0005-0000-0000-0000C8050000}"/>
    <cellStyle name="Titre 10" xfId="1323" xr:uid="{00000000-0005-0000-0000-0000C9050000}"/>
    <cellStyle name="Titre 11" xfId="1324" xr:uid="{00000000-0005-0000-0000-0000CA050000}"/>
    <cellStyle name="Titre 12" xfId="1325" xr:uid="{00000000-0005-0000-0000-0000CB050000}"/>
    <cellStyle name="Titre 13" xfId="1326" xr:uid="{00000000-0005-0000-0000-0000CC050000}"/>
    <cellStyle name="Titre 14" xfId="1327" xr:uid="{00000000-0005-0000-0000-0000CD050000}"/>
    <cellStyle name="Titre 15" xfId="1328" xr:uid="{00000000-0005-0000-0000-0000CE050000}"/>
    <cellStyle name="Titre 16" xfId="1329" xr:uid="{00000000-0005-0000-0000-0000CF050000}"/>
    <cellStyle name="Titre 17" xfId="1330" xr:uid="{00000000-0005-0000-0000-0000D0050000}"/>
    <cellStyle name="Titre 18" xfId="1331" xr:uid="{00000000-0005-0000-0000-0000D1050000}"/>
    <cellStyle name="Titre 19" xfId="1332" xr:uid="{00000000-0005-0000-0000-0000D2050000}"/>
    <cellStyle name="Titre 2" xfId="1333" xr:uid="{00000000-0005-0000-0000-0000D3050000}"/>
    <cellStyle name="Titre 20" xfId="1334" xr:uid="{00000000-0005-0000-0000-0000D4050000}"/>
    <cellStyle name="Titre 21" xfId="1335" xr:uid="{00000000-0005-0000-0000-0000D5050000}"/>
    <cellStyle name="Titre 22" xfId="1336" xr:uid="{00000000-0005-0000-0000-0000D6050000}"/>
    <cellStyle name="Titre 23" xfId="1337" xr:uid="{00000000-0005-0000-0000-0000D7050000}"/>
    <cellStyle name="Titre 24" xfId="1338" xr:uid="{00000000-0005-0000-0000-0000D8050000}"/>
    <cellStyle name="Titre 25" xfId="1339" xr:uid="{00000000-0005-0000-0000-0000D9050000}"/>
    <cellStyle name="Titre 26" xfId="1340" xr:uid="{00000000-0005-0000-0000-0000DA050000}"/>
    <cellStyle name="Titre 3" xfId="1341" xr:uid="{00000000-0005-0000-0000-0000DB050000}"/>
    <cellStyle name="Titre 4" xfId="1342" xr:uid="{00000000-0005-0000-0000-0000DC050000}"/>
    <cellStyle name="Titre 5" xfId="1343" xr:uid="{00000000-0005-0000-0000-0000DD050000}"/>
    <cellStyle name="Titre 6" xfId="1344" xr:uid="{00000000-0005-0000-0000-0000DE050000}"/>
    <cellStyle name="Titre 7" xfId="1345" xr:uid="{00000000-0005-0000-0000-0000DF050000}"/>
    <cellStyle name="Titre 8" xfId="1346" xr:uid="{00000000-0005-0000-0000-0000E0050000}"/>
    <cellStyle name="Titre 9" xfId="1347" xr:uid="{00000000-0005-0000-0000-0000E1050000}"/>
    <cellStyle name="Titre 1 10" xfId="1348" xr:uid="{00000000-0005-0000-0000-0000E2050000}"/>
    <cellStyle name="Titre 1 11" xfId="1349" xr:uid="{00000000-0005-0000-0000-0000E3050000}"/>
    <cellStyle name="Titre 1 12" xfId="1350" xr:uid="{00000000-0005-0000-0000-0000E4050000}"/>
    <cellStyle name="Titre 1 13" xfId="1351" xr:uid="{00000000-0005-0000-0000-0000E5050000}"/>
    <cellStyle name="Titre 1 14" xfId="1352" xr:uid="{00000000-0005-0000-0000-0000E6050000}"/>
    <cellStyle name="Titre 1 15" xfId="1353" xr:uid="{00000000-0005-0000-0000-0000E7050000}"/>
    <cellStyle name="Titre 1 16" xfId="1354" xr:uid="{00000000-0005-0000-0000-0000E8050000}"/>
    <cellStyle name="Titre 1 17" xfId="1355" xr:uid="{00000000-0005-0000-0000-0000E9050000}"/>
    <cellStyle name="Titre 1 18" xfId="1356" xr:uid="{00000000-0005-0000-0000-0000EA050000}"/>
    <cellStyle name="Titre 1 19" xfId="1357" xr:uid="{00000000-0005-0000-0000-0000EB050000}"/>
    <cellStyle name="Titre 1 2" xfId="1358" xr:uid="{00000000-0005-0000-0000-0000EC050000}"/>
    <cellStyle name="Titre 1 20" xfId="1359" xr:uid="{00000000-0005-0000-0000-0000ED050000}"/>
    <cellStyle name="Titre 1 21" xfId="1360" xr:uid="{00000000-0005-0000-0000-0000EE050000}"/>
    <cellStyle name="Titre 1 22" xfId="1361" xr:uid="{00000000-0005-0000-0000-0000EF050000}"/>
    <cellStyle name="Titre 1 23" xfId="1362" xr:uid="{00000000-0005-0000-0000-0000F0050000}"/>
    <cellStyle name="Titre 1 24" xfId="1363" xr:uid="{00000000-0005-0000-0000-0000F1050000}"/>
    <cellStyle name="Titre 1 25" xfId="1364" xr:uid="{00000000-0005-0000-0000-0000F2050000}"/>
    <cellStyle name="Titre 1 26" xfId="1365" xr:uid="{00000000-0005-0000-0000-0000F3050000}"/>
    <cellStyle name="Titre 1 3" xfId="1366" xr:uid="{00000000-0005-0000-0000-0000F4050000}"/>
    <cellStyle name="Titre 1 4" xfId="1367" xr:uid="{00000000-0005-0000-0000-0000F5050000}"/>
    <cellStyle name="Titre 1 5" xfId="1368" xr:uid="{00000000-0005-0000-0000-0000F6050000}"/>
    <cellStyle name="Titre 1 6" xfId="1369" xr:uid="{00000000-0005-0000-0000-0000F7050000}"/>
    <cellStyle name="Titre 1 7" xfId="1370" xr:uid="{00000000-0005-0000-0000-0000F8050000}"/>
    <cellStyle name="Titre 1 8" xfId="1371" xr:uid="{00000000-0005-0000-0000-0000F9050000}"/>
    <cellStyle name="Titre 1 9" xfId="1372" xr:uid="{00000000-0005-0000-0000-0000FA050000}"/>
    <cellStyle name="Titre 2 10" xfId="1373" xr:uid="{00000000-0005-0000-0000-0000FB050000}"/>
    <cellStyle name="Titre 2 11" xfId="1374" xr:uid="{00000000-0005-0000-0000-0000FC050000}"/>
    <cellStyle name="Titre 2 12" xfId="1375" xr:uid="{00000000-0005-0000-0000-0000FD050000}"/>
    <cellStyle name="Titre 2 13" xfId="1376" xr:uid="{00000000-0005-0000-0000-0000FE050000}"/>
    <cellStyle name="Titre 2 14" xfId="1377" xr:uid="{00000000-0005-0000-0000-0000FF050000}"/>
    <cellStyle name="Titre 2 15" xfId="1378" xr:uid="{00000000-0005-0000-0000-000000060000}"/>
    <cellStyle name="Titre 2 16" xfId="1379" xr:uid="{00000000-0005-0000-0000-000001060000}"/>
    <cellStyle name="Titre 2 17" xfId="1380" xr:uid="{00000000-0005-0000-0000-000002060000}"/>
    <cellStyle name="Titre 2 18" xfId="1381" xr:uid="{00000000-0005-0000-0000-000003060000}"/>
    <cellStyle name="Titre 2 19" xfId="1382" xr:uid="{00000000-0005-0000-0000-000004060000}"/>
    <cellStyle name="Titre 2 2" xfId="1383" xr:uid="{00000000-0005-0000-0000-000005060000}"/>
    <cellStyle name="Titre 2 20" xfId="1384" xr:uid="{00000000-0005-0000-0000-000006060000}"/>
    <cellStyle name="Titre 2 21" xfId="1385" xr:uid="{00000000-0005-0000-0000-000007060000}"/>
    <cellStyle name="Titre 2 22" xfId="1386" xr:uid="{00000000-0005-0000-0000-000008060000}"/>
    <cellStyle name="Titre 2 23" xfId="1387" xr:uid="{00000000-0005-0000-0000-000009060000}"/>
    <cellStyle name="Titre 2 24" xfId="1388" xr:uid="{00000000-0005-0000-0000-00000A060000}"/>
    <cellStyle name="Titre 2 25" xfId="1389" xr:uid="{00000000-0005-0000-0000-00000B060000}"/>
    <cellStyle name="Titre 2 26" xfId="1390" xr:uid="{00000000-0005-0000-0000-00000C060000}"/>
    <cellStyle name="Titre 2 3" xfId="1391" xr:uid="{00000000-0005-0000-0000-00000D060000}"/>
    <cellStyle name="Titre 2 4" xfId="1392" xr:uid="{00000000-0005-0000-0000-00000E060000}"/>
    <cellStyle name="Titre 2 5" xfId="1393" xr:uid="{00000000-0005-0000-0000-00000F060000}"/>
    <cellStyle name="Titre 2 6" xfId="1394" xr:uid="{00000000-0005-0000-0000-000010060000}"/>
    <cellStyle name="Titre 2 7" xfId="1395" xr:uid="{00000000-0005-0000-0000-000011060000}"/>
    <cellStyle name="Titre 2 8" xfId="1396" xr:uid="{00000000-0005-0000-0000-000012060000}"/>
    <cellStyle name="Titre 2 9" xfId="1397" xr:uid="{00000000-0005-0000-0000-000013060000}"/>
    <cellStyle name="Titre 3 10" xfId="1398" xr:uid="{00000000-0005-0000-0000-000014060000}"/>
    <cellStyle name="Titre 3 11" xfId="1399" xr:uid="{00000000-0005-0000-0000-000015060000}"/>
    <cellStyle name="Titre 3 12" xfId="1400" xr:uid="{00000000-0005-0000-0000-000016060000}"/>
    <cellStyle name="Titre 3 13" xfId="1401" xr:uid="{00000000-0005-0000-0000-000017060000}"/>
    <cellStyle name="Titre 3 14" xfId="1402" xr:uid="{00000000-0005-0000-0000-000018060000}"/>
    <cellStyle name="Titre 3 15" xfId="1403" xr:uid="{00000000-0005-0000-0000-000019060000}"/>
    <cellStyle name="Titre 3 16" xfId="1404" xr:uid="{00000000-0005-0000-0000-00001A060000}"/>
    <cellStyle name="Titre 3 17" xfId="1405" xr:uid="{00000000-0005-0000-0000-00001B060000}"/>
    <cellStyle name="Titre 3 18" xfId="1406" xr:uid="{00000000-0005-0000-0000-00001C060000}"/>
    <cellStyle name="Titre 3 19" xfId="1407" xr:uid="{00000000-0005-0000-0000-00001D060000}"/>
    <cellStyle name="Titre 3 2" xfId="1408" xr:uid="{00000000-0005-0000-0000-00001E060000}"/>
    <cellStyle name="Titre 3 20" xfId="1409" xr:uid="{00000000-0005-0000-0000-00001F060000}"/>
    <cellStyle name="Titre 3 21" xfId="1410" xr:uid="{00000000-0005-0000-0000-000020060000}"/>
    <cellStyle name="Titre 3 22" xfId="1411" xr:uid="{00000000-0005-0000-0000-000021060000}"/>
    <cellStyle name="Titre 3 23" xfId="1412" xr:uid="{00000000-0005-0000-0000-000022060000}"/>
    <cellStyle name="Titre 3 24" xfId="1413" xr:uid="{00000000-0005-0000-0000-000023060000}"/>
    <cellStyle name="Titre 3 25" xfId="1414" xr:uid="{00000000-0005-0000-0000-000024060000}"/>
    <cellStyle name="Titre 3 26" xfId="1415" xr:uid="{00000000-0005-0000-0000-000025060000}"/>
    <cellStyle name="Titre 3 3" xfId="1416" xr:uid="{00000000-0005-0000-0000-000026060000}"/>
    <cellStyle name="Titre 3 4" xfId="1417" xr:uid="{00000000-0005-0000-0000-000027060000}"/>
    <cellStyle name="Titre 3 5" xfId="1418" xr:uid="{00000000-0005-0000-0000-000028060000}"/>
    <cellStyle name="Titre 3 6" xfId="1419" xr:uid="{00000000-0005-0000-0000-000029060000}"/>
    <cellStyle name="Titre 3 7" xfId="1420" xr:uid="{00000000-0005-0000-0000-00002A060000}"/>
    <cellStyle name="Titre 3 8" xfId="1421" xr:uid="{00000000-0005-0000-0000-00002B060000}"/>
    <cellStyle name="Titre 3 9" xfId="1422" xr:uid="{00000000-0005-0000-0000-00002C060000}"/>
    <cellStyle name="Titre 4 10" xfId="1423" xr:uid="{00000000-0005-0000-0000-00002D060000}"/>
    <cellStyle name="Titre 4 11" xfId="1424" xr:uid="{00000000-0005-0000-0000-00002E060000}"/>
    <cellStyle name="Titre 4 12" xfId="1425" xr:uid="{00000000-0005-0000-0000-00002F060000}"/>
    <cellStyle name="Titre 4 13" xfId="1426" xr:uid="{00000000-0005-0000-0000-000030060000}"/>
    <cellStyle name="Titre 4 14" xfId="1427" xr:uid="{00000000-0005-0000-0000-000031060000}"/>
    <cellStyle name="Titre 4 15" xfId="1428" xr:uid="{00000000-0005-0000-0000-000032060000}"/>
    <cellStyle name="Titre 4 16" xfId="1429" xr:uid="{00000000-0005-0000-0000-000033060000}"/>
    <cellStyle name="Titre 4 17" xfId="1430" xr:uid="{00000000-0005-0000-0000-000034060000}"/>
    <cellStyle name="Titre 4 18" xfId="1431" xr:uid="{00000000-0005-0000-0000-000035060000}"/>
    <cellStyle name="Titre 4 19" xfId="1432" xr:uid="{00000000-0005-0000-0000-000036060000}"/>
    <cellStyle name="Titre 4 2" xfId="1433" xr:uid="{00000000-0005-0000-0000-000037060000}"/>
    <cellStyle name="Titre 4 20" xfId="1434" xr:uid="{00000000-0005-0000-0000-000038060000}"/>
    <cellStyle name="Titre 4 21" xfId="1435" xr:uid="{00000000-0005-0000-0000-000039060000}"/>
    <cellStyle name="Titre 4 22" xfId="1436" xr:uid="{00000000-0005-0000-0000-00003A060000}"/>
    <cellStyle name="Titre 4 23" xfId="1437" xr:uid="{00000000-0005-0000-0000-00003B060000}"/>
    <cellStyle name="Titre 4 24" xfId="1438" xr:uid="{00000000-0005-0000-0000-00003C060000}"/>
    <cellStyle name="Titre 4 25" xfId="1439" xr:uid="{00000000-0005-0000-0000-00003D060000}"/>
    <cellStyle name="Titre 4 26" xfId="1440" xr:uid="{00000000-0005-0000-0000-00003E060000}"/>
    <cellStyle name="Titre 4 3" xfId="1441" xr:uid="{00000000-0005-0000-0000-00003F060000}"/>
    <cellStyle name="Titre 4 4" xfId="1442" xr:uid="{00000000-0005-0000-0000-000040060000}"/>
    <cellStyle name="Titre 4 5" xfId="1443" xr:uid="{00000000-0005-0000-0000-000041060000}"/>
    <cellStyle name="Titre 4 6" xfId="1444" xr:uid="{00000000-0005-0000-0000-000042060000}"/>
    <cellStyle name="Titre 4 7" xfId="1445" xr:uid="{00000000-0005-0000-0000-000043060000}"/>
    <cellStyle name="Titre 4 8" xfId="1446" xr:uid="{00000000-0005-0000-0000-000044060000}"/>
    <cellStyle name="Titre 4 9" xfId="1447" xr:uid="{00000000-0005-0000-0000-000045060000}"/>
    <cellStyle name="Total 10" xfId="1448" xr:uid="{00000000-0005-0000-0000-000046060000}"/>
    <cellStyle name="Total 11" xfId="1449" xr:uid="{00000000-0005-0000-0000-000047060000}"/>
    <cellStyle name="Total 12" xfId="1450" xr:uid="{00000000-0005-0000-0000-000048060000}"/>
    <cellStyle name="Total 13" xfId="1451" xr:uid="{00000000-0005-0000-0000-000049060000}"/>
    <cellStyle name="Total 14" xfId="1452" xr:uid="{00000000-0005-0000-0000-00004A060000}"/>
    <cellStyle name="Total 15" xfId="1453" xr:uid="{00000000-0005-0000-0000-00004B060000}"/>
    <cellStyle name="Total 16" xfId="1454" xr:uid="{00000000-0005-0000-0000-00004C060000}"/>
    <cellStyle name="Total 17" xfId="1455" xr:uid="{00000000-0005-0000-0000-00004D060000}"/>
    <cellStyle name="Total 18" xfId="1456" xr:uid="{00000000-0005-0000-0000-00004E060000}"/>
    <cellStyle name="Total 19" xfId="1457" xr:uid="{00000000-0005-0000-0000-00004F060000}"/>
    <cellStyle name="Total 2" xfId="1458" xr:uid="{00000000-0005-0000-0000-000050060000}"/>
    <cellStyle name="Total 2 2" xfId="1517" xr:uid="{00000000-0005-0000-0000-000051060000}"/>
    <cellStyle name="Total 20" xfId="1459" xr:uid="{00000000-0005-0000-0000-000052060000}"/>
    <cellStyle name="Total 21" xfId="1460" xr:uid="{00000000-0005-0000-0000-000053060000}"/>
    <cellStyle name="Total 22" xfId="1461" xr:uid="{00000000-0005-0000-0000-000054060000}"/>
    <cellStyle name="Total 23" xfId="1462" xr:uid="{00000000-0005-0000-0000-000055060000}"/>
    <cellStyle name="Total 24" xfId="1463" xr:uid="{00000000-0005-0000-0000-000056060000}"/>
    <cellStyle name="Total 25" xfId="1464" xr:uid="{00000000-0005-0000-0000-000057060000}"/>
    <cellStyle name="Total 26" xfId="1465" xr:uid="{00000000-0005-0000-0000-000058060000}"/>
    <cellStyle name="Total 3" xfId="1466" xr:uid="{00000000-0005-0000-0000-000059060000}"/>
    <cellStyle name="Total 3 2" xfId="1529" xr:uid="{00000000-0005-0000-0000-00005A060000}"/>
    <cellStyle name="Total 4" xfId="1467" xr:uid="{00000000-0005-0000-0000-00005B060000}"/>
    <cellStyle name="Total 5" xfId="1468" xr:uid="{00000000-0005-0000-0000-00005C060000}"/>
    <cellStyle name="Total 6" xfId="1469" xr:uid="{00000000-0005-0000-0000-00005D060000}"/>
    <cellStyle name="Total 7" xfId="1470" xr:uid="{00000000-0005-0000-0000-00005E060000}"/>
    <cellStyle name="Total 8" xfId="1471" xr:uid="{00000000-0005-0000-0000-00005F060000}"/>
    <cellStyle name="Total 9" xfId="1472" xr:uid="{00000000-0005-0000-0000-000060060000}"/>
    <cellStyle name="Überschrift" xfId="1473" xr:uid="{00000000-0005-0000-0000-000061060000}"/>
    <cellStyle name="Überschrift 1" xfId="1474" xr:uid="{00000000-0005-0000-0000-000062060000}"/>
    <cellStyle name="Überschrift 2" xfId="1475" xr:uid="{00000000-0005-0000-0000-000063060000}"/>
    <cellStyle name="Überschrift 3" xfId="1476" xr:uid="{00000000-0005-0000-0000-000064060000}"/>
    <cellStyle name="Überschrift 3 2" xfId="1477" xr:uid="{00000000-0005-0000-0000-000065060000}"/>
    <cellStyle name="Überschrift 4" xfId="1478" xr:uid="{00000000-0005-0000-0000-000066060000}"/>
    <cellStyle name="Vérification 10" xfId="1479" xr:uid="{00000000-0005-0000-0000-000067060000}"/>
    <cellStyle name="Vérification 11" xfId="1480" xr:uid="{00000000-0005-0000-0000-000068060000}"/>
    <cellStyle name="Vérification 12" xfId="1481" xr:uid="{00000000-0005-0000-0000-000069060000}"/>
    <cellStyle name="Vérification 13" xfId="1482" xr:uid="{00000000-0005-0000-0000-00006A060000}"/>
    <cellStyle name="Vérification 14" xfId="1483" xr:uid="{00000000-0005-0000-0000-00006B060000}"/>
    <cellStyle name="Vérification 15" xfId="1484" xr:uid="{00000000-0005-0000-0000-00006C060000}"/>
    <cellStyle name="Vérification 16" xfId="1485" xr:uid="{00000000-0005-0000-0000-00006D060000}"/>
    <cellStyle name="Vérification 17" xfId="1486" xr:uid="{00000000-0005-0000-0000-00006E060000}"/>
    <cellStyle name="Vérification 18" xfId="1487" xr:uid="{00000000-0005-0000-0000-00006F060000}"/>
    <cellStyle name="Vérification 19" xfId="1488" xr:uid="{00000000-0005-0000-0000-000070060000}"/>
    <cellStyle name="Vérification 2" xfId="1489" xr:uid="{00000000-0005-0000-0000-000071060000}"/>
    <cellStyle name="Vérification 20" xfId="1490" xr:uid="{00000000-0005-0000-0000-000072060000}"/>
    <cellStyle name="Vérification 21" xfId="1491" xr:uid="{00000000-0005-0000-0000-000073060000}"/>
    <cellStyle name="Vérification 22" xfId="1492" xr:uid="{00000000-0005-0000-0000-000074060000}"/>
    <cellStyle name="Vérification 23" xfId="1493" xr:uid="{00000000-0005-0000-0000-000075060000}"/>
    <cellStyle name="Vérification 24" xfId="1494" xr:uid="{00000000-0005-0000-0000-000076060000}"/>
    <cellStyle name="Vérification 25" xfId="1495" xr:uid="{00000000-0005-0000-0000-000077060000}"/>
    <cellStyle name="Vérification 26" xfId="1496" xr:uid="{00000000-0005-0000-0000-000078060000}"/>
    <cellStyle name="Vérification 3" xfId="1497" xr:uid="{00000000-0005-0000-0000-000079060000}"/>
    <cellStyle name="Vérification 4" xfId="1498" xr:uid="{00000000-0005-0000-0000-00007A060000}"/>
    <cellStyle name="Vérification 5" xfId="1499" xr:uid="{00000000-0005-0000-0000-00007B060000}"/>
    <cellStyle name="Vérification 6" xfId="1500" xr:uid="{00000000-0005-0000-0000-00007C060000}"/>
    <cellStyle name="Vérification 7" xfId="1501" xr:uid="{00000000-0005-0000-0000-00007D060000}"/>
    <cellStyle name="Vérification 8" xfId="1502" xr:uid="{00000000-0005-0000-0000-00007E060000}"/>
    <cellStyle name="Vérification 9" xfId="1503" xr:uid="{00000000-0005-0000-0000-00007F060000}"/>
    <cellStyle name="Verknüpfte Zelle" xfId="1504" xr:uid="{00000000-0005-0000-0000-000080060000}"/>
    <cellStyle name="Warnender Text" xfId="1505" xr:uid="{00000000-0005-0000-0000-000081060000}"/>
    <cellStyle name="Warning Text 2" xfId="1506" xr:uid="{00000000-0005-0000-0000-000082060000}"/>
    <cellStyle name="Warning Text 3" xfId="1507" xr:uid="{00000000-0005-0000-0000-000083060000}"/>
    <cellStyle name="Zelle überprüfen" xfId="1508" xr:uid="{00000000-0005-0000-0000-000084060000}"/>
    <cellStyle name="Гиперссылка" xfId="1509" xr:uid="{00000000-0005-0000-0000-000085060000}"/>
    <cellStyle name="Гиперссылка 2" xfId="1510" xr:uid="{00000000-0005-0000-0000-000086060000}"/>
    <cellStyle name="Обычный_2++" xfId="1511" xr:uid="{00000000-0005-0000-0000-000087060000}"/>
  </cellStyles>
  <dxfs count="40"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  <dxf>
      <numFmt numFmtId="187" formatCode="[&gt;=1]#\ ##0;[&lt;1]0.00"/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5"/>
  <sheetViews>
    <sheetView zoomScale="80" zoomScaleNormal="80" workbookViewId="0"/>
  </sheetViews>
  <sheetFormatPr defaultColWidth="9.109375" defaultRowHeight="15.05" x14ac:dyDescent="0.25"/>
  <cols>
    <col min="1" max="1" width="3.44140625" style="5" customWidth="1"/>
    <col min="2" max="2" width="3.33203125" style="5" customWidth="1"/>
    <col min="3" max="3" width="33" style="5" customWidth="1"/>
    <col min="4" max="4" width="10.44140625" style="34" customWidth="1"/>
    <col min="5" max="11" width="9.6640625" style="34" customWidth="1"/>
    <col min="12" max="12" width="11.6640625" style="34" customWidth="1"/>
    <col min="13" max="27" width="9.6640625" style="34" customWidth="1"/>
    <col min="28" max="28" width="9.6640625" style="5" customWidth="1"/>
    <col min="29" max="29" width="9.6640625" style="8" customWidth="1"/>
    <col min="30" max="30" width="9.6640625" style="66" customWidth="1"/>
    <col min="31" max="31" width="3.5546875" style="66" customWidth="1"/>
    <col min="32" max="32" width="9.88671875" style="50" customWidth="1"/>
    <col min="33" max="35" width="9.5546875" style="47" customWidth="1"/>
    <col min="36" max="36" width="18.5546875" style="5" customWidth="1"/>
    <col min="37" max="37" width="10.33203125" style="5" customWidth="1"/>
    <col min="38" max="38" width="11.33203125" style="5" bestFit="1" customWidth="1"/>
    <col min="39" max="39" width="16.44140625" style="5" customWidth="1"/>
    <col min="40" max="16384" width="9.109375" style="5"/>
  </cols>
  <sheetData>
    <row r="1" spans="1:35" s="2" customFormat="1" ht="14.4" x14ac:dyDescent="0.25">
      <c r="A1" s="57" t="s">
        <v>103</v>
      </c>
      <c r="B1" s="1"/>
      <c r="C1" s="1"/>
      <c r="D1" s="58"/>
      <c r="E1" s="58"/>
      <c r="F1" s="58"/>
      <c r="G1" s="20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C1" s="59"/>
      <c r="AD1" s="60"/>
      <c r="AE1" s="60"/>
      <c r="AF1" s="45"/>
      <c r="AG1" s="45"/>
      <c r="AH1" s="46"/>
      <c r="AI1" s="46"/>
    </row>
    <row r="2" spans="1:35" s="2" customFormat="1" ht="14.4" x14ac:dyDescent="0.25">
      <c r="B2" s="3"/>
      <c r="C2" s="137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60"/>
      <c r="AF2" s="52"/>
      <c r="AG2" s="53"/>
      <c r="AH2" s="54"/>
      <c r="AI2" s="54"/>
    </row>
    <row r="3" spans="1:35" s="2" customFormat="1" ht="14.4" hidden="1" x14ac:dyDescent="0.25">
      <c r="B3" s="3"/>
      <c r="C3" s="3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C3" s="59"/>
      <c r="AD3" s="60"/>
      <c r="AE3" s="60"/>
      <c r="AF3" s="52"/>
      <c r="AG3" s="53"/>
      <c r="AH3" s="54"/>
      <c r="AI3" s="54"/>
    </row>
    <row r="4" spans="1:35" s="2" customFormat="1" ht="14.4" hidden="1" x14ac:dyDescent="0.25">
      <c r="B4" s="3"/>
      <c r="C4" s="3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C4" s="59"/>
      <c r="AD4" s="60"/>
      <c r="AE4" s="60"/>
      <c r="AF4" s="52"/>
      <c r="AG4" s="53"/>
      <c r="AH4" s="54"/>
      <c r="AI4" s="54"/>
    </row>
    <row r="5" spans="1:35" s="6" customFormat="1" ht="26.3" x14ac:dyDescent="0.25">
      <c r="A5" s="129" t="s">
        <v>0</v>
      </c>
      <c r="B5" s="129"/>
      <c r="C5" s="130"/>
      <c r="D5" s="131">
        <v>1990</v>
      </c>
      <c r="E5" s="131">
        <f t="shared" ref="E5:AD5" si="0">D5+1</f>
        <v>1991</v>
      </c>
      <c r="F5" s="131">
        <f t="shared" si="0"/>
        <v>1992</v>
      </c>
      <c r="G5" s="131">
        <f t="shared" si="0"/>
        <v>1993</v>
      </c>
      <c r="H5" s="131">
        <f t="shared" si="0"/>
        <v>1994</v>
      </c>
      <c r="I5" s="131">
        <f t="shared" si="0"/>
        <v>1995</v>
      </c>
      <c r="J5" s="131">
        <f t="shared" si="0"/>
        <v>1996</v>
      </c>
      <c r="K5" s="131">
        <f t="shared" si="0"/>
        <v>1997</v>
      </c>
      <c r="L5" s="131">
        <f t="shared" si="0"/>
        <v>1998</v>
      </c>
      <c r="M5" s="131">
        <f t="shared" si="0"/>
        <v>1999</v>
      </c>
      <c r="N5" s="131">
        <f t="shared" si="0"/>
        <v>2000</v>
      </c>
      <c r="O5" s="131">
        <f t="shared" si="0"/>
        <v>2001</v>
      </c>
      <c r="P5" s="131">
        <f t="shared" si="0"/>
        <v>2002</v>
      </c>
      <c r="Q5" s="131">
        <f t="shared" si="0"/>
        <v>2003</v>
      </c>
      <c r="R5" s="131">
        <f t="shared" si="0"/>
        <v>2004</v>
      </c>
      <c r="S5" s="131">
        <f t="shared" si="0"/>
        <v>2005</v>
      </c>
      <c r="T5" s="131">
        <f t="shared" si="0"/>
        <v>2006</v>
      </c>
      <c r="U5" s="131">
        <f t="shared" si="0"/>
        <v>2007</v>
      </c>
      <c r="V5" s="131">
        <f t="shared" si="0"/>
        <v>2008</v>
      </c>
      <c r="W5" s="131">
        <f t="shared" si="0"/>
        <v>2009</v>
      </c>
      <c r="X5" s="131">
        <f t="shared" si="0"/>
        <v>2010</v>
      </c>
      <c r="Y5" s="131">
        <f t="shared" si="0"/>
        <v>2011</v>
      </c>
      <c r="Z5" s="131">
        <f t="shared" si="0"/>
        <v>2012</v>
      </c>
      <c r="AA5" s="131">
        <f t="shared" si="0"/>
        <v>2013</v>
      </c>
      <c r="AB5" s="131">
        <f t="shared" si="0"/>
        <v>2014</v>
      </c>
      <c r="AC5" s="132">
        <f t="shared" si="0"/>
        <v>2015</v>
      </c>
      <c r="AD5" s="132">
        <f t="shared" si="0"/>
        <v>2016</v>
      </c>
      <c r="AE5" s="63"/>
      <c r="AF5" s="51" t="s">
        <v>94</v>
      </c>
      <c r="AG5" s="51" t="s">
        <v>95</v>
      </c>
      <c r="AH5" s="51" t="s">
        <v>1</v>
      </c>
      <c r="AI5" s="51" t="s">
        <v>2</v>
      </c>
    </row>
    <row r="6" spans="1:35" s="193" customFormat="1" ht="13.15" x14ac:dyDescent="0.2">
      <c r="A6" s="177" t="s">
        <v>106</v>
      </c>
      <c r="B6" s="188"/>
      <c r="C6" s="189"/>
      <c r="D6" s="176" t="s">
        <v>107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0"/>
      <c r="W6" s="190"/>
      <c r="X6" s="190"/>
      <c r="Y6" s="190"/>
      <c r="Z6" s="190"/>
      <c r="AA6" s="190"/>
      <c r="AB6" s="190"/>
      <c r="AC6" s="190"/>
      <c r="AD6" s="190"/>
      <c r="AE6" s="192"/>
      <c r="AF6" s="157"/>
      <c r="AG6" s="157"/>
      <c r="AH6" s="157"/>
      <c r="AI6" s="157"/>
    </row>
    <row r="7" spans="1:35" s="202" customFormat="1" x14ac:dyDescent="0.25">
      <c r="A7" s="205" t="s">
        <v>92</v>
      </c>
      <c r="B7" s="206"/>
      <c r="C7" s="207"/>
      <c r="D7" s="203">
        <f t="shared" ref="D7:AD7" si="1">D8+D42+D56+D64+D69</f>
        <v>55771.999046316014</v>
      </c>
      <c r="E7" s="203">
        <f t="shared" si="1"/>
        <v>54732.332929371951</v>
      </c>
      <c r="F7" s="203">
        <f t="shared" si="1"/>
        <v>53730.700983730661</v>
      </c>
      <c r="G7" s="203">
        <f t="shared" si="1"/>
        <v>56329.133793892106</v>
      </c>
      <c r="H7" s="203">
        <f t="shared" si="1"/>
        <v>58925.455484350707</v>
      </c>
      <c r="I7" s="203">
        <f t="shared" si="1"/>
        <v>62421.645377607849</v>
      </c>
      <c r="J7" s="203">
        <f t="shared" si="1"/>
        <v>64228.072069237678</v>
      </c>
      <c r="K7" s="203">
        <f t="shared" si="1"/>
        <v>62951.035650377191</v>
      </c>
      <c r="L7" s="203">
        <f t="shared" si="1"/>
        <v>63897.099937222854</v>
      </c>
      <c r="M7" s="203">
        <f t="shared" si="1"/>
        <v>65549.162060357659</v>
      </c>
      <c r="N7" s="203">
        <f t="shared" si="1"/>
        <v>66423.727273625438</v>
      </c>
      <c r="O7" s="203">
        <f t="shared" si="1"/>
        <v>68425.31459449885</v>
      </c>
      <c r="P7" s="203">
        <f t="shared" si="1"/>
        <v>65445.710353637296</v>
      </c>
      <c r="Q7" s="203">
        <f t="shared" si="1"/>
        <v>66531.926512663733</v>
      </c>
      <c r="R7" s="203">
        <f t="shared" si="1"/>
        <v>68233.73534849612</v>
      </c>
      <c r="S7" s="203">
        <f t="shared" si="1"/>
        <v>65956.443288511495</v>
      </c>
      <c r="T7" s="203">
        <f t="shared" si="1"/>
        <v>64120.887261261189</v>
      </c>
      <c r="U7" s="203">
        <f t="shared" si="1"/>
        <v>63641.01347472427</v>
      </c>
      <c r="V7" s="203">
        <f t="shared" si="1"/>
        <v>63737.304591688415</v>
      </c>
      <c r="W7" s="203">
        <f t="shared" si="1"/>
        <v>60186.893398148502</v>
      </c>
      <c r="X7" s="203">
        <f t="shared" si="1"/>
        <v>59815.895695817708</v>
      </c>
      <c r="Y7" s="203">
        <f t="shared" si="1"/>
        <v>60227.954299299134</v>
      </c>
      <c r="Z7" s="203">
        <f t="shared" si="1"/>
        <v>60744.159812376209</v>
      </c>
      <c r="AA7" s="203">
        <f t="shared" si="1"/>
        <v>61772.386084600694</v>
      </c>
      <c r="AB7" s="203">
        <f t="shared" si="1"/>
        <v>61253.885632032521</v>
      </c>
      <c r="AC7" s="203">
        <f t="shared" si="1"/>
        <v>61335.249387337339</v>
      </c>
      <c r="AD7" s="204">
        <f t="shared" si="1"/>
        <v>62264.204127442412</v>
      </c>
      <c r="AE7" s="201"/>
      <c r="AF7" s="156">
        <f t="shared" ref="AF7:AF30" si="2">(AD7-U7)/U7</f>
        <v>-2.1633994685340347E-2</v>
      </c>
      <c r="AG7" s="156">
        <f>(AD7-AC7)/AC7</f>
        <v>1.5145528050903398E-2</v>
      </c>
      <c r="AH7" s="156">
        <f t="shared" ref="AH7:AH30" si="3">(AD7-AA7)/AA7</f>
        <v>7.9617782963433883E-3</v>
      </c>
      <c r="AI7" s="156">
        <f t="shared" ref="AI7:AI30" si="4">(AD7-T7)/T7</f>
        <v>-2.8955980073290359E-2</v>
      </c>
    </row>
    <row r="8" spans="1:35" x14ac:dyDescent="0.25">
      <c r="A8" s="77" t="s">
        <v>4</v>
      </c>
      <c r="B8" s="78"/>
      <c r="C8" s="78"/>
      <c r="D8" s="119">
        <f t="shared" ref="D8:AD8" si="5">D9+D18+D38</f>
        <v>42012.163663871754</v>
      </c>
      <c r="E8" s="119">
        <f t="shared" si="5"/>
        <v>40977.172793461825</v>
      </c>
      <c r="F8" s="119">
        <f t="shared" si="5"/>
        <v>39973.442715200981</v>
      </c>
      <c r="G8" s="119">
        <f t="shared" si="5"/>
        <v>42582.865916880037</v>
      </c>
      <c r="H8" s="119">
        <f t="shared" si="5"/>
        <v>44986.438252228363</v>
      </c>
      <c r="I8" s="119">
        <f t="shared" si="5"/>
        <v>48642.364301532696</v>
      </c>
      <c r="J8" s="119">
        <f t="shared" si="5"/>
        <v>50125.005232790434</v>
      </c>
      <c r="K8" s="119">
        <f t="shared" si="5"/>
        <v>48561.95457829989</v>
      </c>
      <c r="L8" s="119">
        <f t="shared" si="5"/>
        <v>49504.401548413385</v>
      </c>
      <c r="M8" s="119">
        <f t="shared" si="5"/>
        <v>51004.88910640742</v>
      </c>
      <c r="N8" s="119">
        <f t="shared" si="5"/>
        <v>51834.336228226399</v>
      </c>
      <c r="O8" s="119">
        <f t="shared" si="5"/>
        <v>54470.182328259238</v>
      </c>
      <c r="P8" s="119">
        <f t="shared" si="5"/>
        <v>51421.343562386079</v>
      </c>
      <c r="Q8" s="119">
        <f t="shared" si="5"/>
        <v>52213.517571203236</v>
      </c>
      <c r="R8" s="119">
        <f t="shared" si="5"/>
        <v>53329.853585418794</v>
      </c>
      <c r="S8" s="119">
        <f t="shared" si="5"/>
        <v>51725.400210205022</v>
      </c>
      <c r="T8" s="119">
        <f t="shared" si="5"/>
        <v>50654.148075273341</v>
      </c>
      <c r="U8" s="119">
        <f t="shared" si="5"/>
        <v>49869.511212137331</v>
      </c>
      <c r="V8" s="119">
        <f t="shared" si="5"/>
        <v>50426.76311017236</v>
      </c>
      <c r="W8" s="119">
        <f t="shared" si="5"/>
        <v>47243.143709404503</v>
      </c>
      <c r="X8" s="119">
        <f t="shared" si="5"/>
        <v>47132.795116224144</v>
      </c>
      <c r="Y8" s="119">
        <f t="shared" si="5"/>
        <v>47681.772775611949</v>
      </c>
      <c r="Z8" s="119">
        <f t="shared" si="5"/>
        <v>48191.992086813574</v>
      </c>
      <c r="AA8" s="119">
        <f t="shared" si="5"/>
        <v>49231.865043802733</v>
      </c>
      <c r="AB8" s="119">
        <f t="shared" si="5"/>
        <v>49139.241743478764</v>
      </c>
      <c r="AC8" s="119">
        <f t="shared" si="5"/>
        <v>49399.337534353574</v>
      </c>
      <c r="AD8" s="119">
        <f t="shared" si="5"/>
        <v>49623.220931995806</v>
      </c>
      <c r="AE8" s="62"/>
      <c r="AF8" s="156">
        <f t="shared" si="2"/>
        <v>-4.9386944879777194E-3</v>
      </c>
      <c r="AG8" s="156">
        <f t="shared" ref="AG8:AG30" si="6">(AD8-AC8)/AC8</f>
        <v>4.5321133605594954E-3</v>
      </c>
      <c r="AH8" s="156">
        <f t="shared" si="3"/>
        <v>7.9492395391658355E-3</v>
      </c>
      <c r="AI8" s="156">
        <f t="shared" si="4"/>
        <v>-2.0352274837305548E-2</v>
      </c>
    </row>
    <row r="9" spans="1:35" x14ac:dyDescent="0.25">
      <c r="A9" s="79" t="s">
        <v>5</v>
      </c>
      <c r="B9" s="80" t="s">
        <v>6</v>
      </c>
      <c r="C9" s="80"/>
      <c r="D9" s="120">
        <f t="shared" ref="D9:AD9" si="7">SUM(D10:D17)</f>
        <v>19307.650393444899</v>
      </c>
      <c r="E9" s="120">
        <f t="shared" si="7"/>
        <v>18092.061478286443</v>
      </c>
      <c r="F9" s="120">
        <f t="shared" si="7"/>
        <v>16901.903378151092</v>
      </c>
      <c r="G9" s="120">
        <f t="shared" si="7"/>
        <v>19059.082016509787</v>
      </c>
      <c r="H9" s="120">
        <f t="shared" si="7"/>
        <v>19099.831742330527</v>
      </c>
      <c r="I9" s="120">
        <f t="shared" si="7"/>
        <v>21397.270978516866</v>
      </c>
      <c r="J9" s="120">
        <f t="shared" si="7"/>
        <v>21735.93392152711</v>
      </c>
      <c r="K9" s="120">
        <f t="shared" si="7"/>
        <v>19379.850841260315</v>
      </c>
      <c r="L9" s="120">
        <f t="shared" si="7"/>
        <v>19867.642615372264</v>
      </c>
      <c r="M9" s="120">
        <f t="shared" si="7"/>
        <v>21717.295244857116</v>
      </c>
      <c r="N9" s="120">
        <f t="shared" si="7"/>
        <v>22372.515032806252</v>
      </c>
      <c r="O9" s="120">
        <f t="shared" si="7"/>
        <v>24803.697119397682</v>
      </c>
      <c r="P9" s="120">
        <f t="shared" si="7"/>
        <v>22521.986939249353</v>
      </c>
      <c r="Q9" s="120">
        <f t="shared" si="7"/>
        <v>22055.854281778873</v>
      </c>
      <c r="R9" s="120">
        <f t="shared" si="7"/>
        <v>22520.117118317277</v>
      </c>
      <c r="S9" s="120">
        <f t="shared" si="7"/>
        <v>21756.737271007085</v>
      </c>
      <c r="T9" s="120">
        <f t="shared" si="7"/>
        <v>21452.152411270363</v>
      </c>
      <c r="U9" s="120">
        <f t="shared" si="7"/>
        <v>20128.82893229002</v>
      </c>
      <c r="V9" s="120">
        <f t="shared" si="7"/>
        <v>19860.567988979983</v>
      </c>
      <c r="W9" s="120">
        <f t="shared" si="7"/>
        <v>19196.134117006583</v>
      </c>
      <c r="X9" s="120">
        <f t="shared" si="7"/>
        <v>18646.124113872313</v>
      </c>
      <c r="Y9" s="120">
        <f t="shared" si="7"/>
        <v>20001.869238391806</v>
      </c>
      <c r="Z9" s="120">
        <f t="shared" si="7"/>
        <v>19519.549617233752</v>
      </c>
      <c r="AA9" s="120">
        <f t="shared" si="7"/>
        <v>19476.992455247146</v>
      </c>
      <c r="AB9" s="120">
        <f t="shared" si="7"/>
        <v>19812.572554769285</v>
      </c>
      <c r="AC9" s="120">
        <f t="shared" si="7"/>
        <v>19387.568553999576</v>
      </c>
      <c r="AD9" s="164">
        <f t="shared" si="7"/>
        <v>20294.798479198209</v>
      </c>
      <c r="AE9" s="63"/>
      <c r="AF9" s="156">
        <f t="shared" si="2"/>
        <v>8.2453652652363651E-3</v>
      </c>
      <c r="AG9" s="156">
        <f t="shared" si="6"/>
        <v>4.6794414816471425E-2</v>
      </c>
      <c r="AH9" s="156">
        <f t="shared" si="3"/>
        <v>4.1988311379704032E-2</v>
      </c>
      <c r="AI9" s="156">
        <f t="shared" si="4"/>
        <v>-5.3950480580406114E-2</v>
      </c>
    </row>
    <row r="10" spans="1:35" x14ac:dyDescent="0.25">
      <c r="A10" s="81"/>
      <c r="B10" s="82" t="s">
        <v>7</v>
      </c>
      <c r="C10" s="83"/>
      <c r="D10" s="121">
        <v>807.13859351500003</v>
      </c>
      <c r="E10" s="121">
        <v>474.22507917200102</v>
      </c>
      <c r="F10" s="121">
        <v>940.90272877300004</v>
      </c>
      <c r="G10" s="121">
        <v>1962.8274933864</v>
      </c>
      <c r="H10" s="121">
        <v>1806.40490566072</v>
      </c>
      <c r="I10" s="121">
        <v>2247.0963539270001</v>
      </c>
      <c r="J10" s="121">
        <v>382.71312678362398</v>
      </c>
      <c r="K10" s="121">
        <v>750.66171353117397</v>
      </c>
      <c r="L10" s="121">
        <v>1491.6912411497501</v>
      </c>
      <c r="M10" s="121">
        <v>850.50143572597403</v>
      </c>
      <c r="N10" s="121">
        <v>1937.6571207362299</v>
      </c>
      <c r="O10" s="121">
        <v>2484.5239275498502</v>
      </c>
      <c r="P10" s="121">
        <v>951.68652310084804</v>
      </c>
      <c r="Q10" s="121">
        <v>1022.51852139604</v>
      </c>
      <c r="R10" s="121">
        <v>1255.45462184593</v>
      </c>
      <c r="S10" s="121">
        <v>1338.0995128040199</v>
      </c>
      <c r="T10" s="121">
        <v>1522.48600100517</v>
      </c>
      <c r="U10" s="121">
        <v>1144.8326230606499</v>
      </c>
      <c r="V10" s="121">
        <v>1485.9964381182899</v>
      </c>
      <c r="W10" s="121">
        <v>1335.7414551218601</v>
      </c>
      <c r="X10" s="121">
        <v>1234.69496046216</v>
      </c>
      <c r="Y10" s="121">
        <v>781.46318981969296</v>
      </c>
      <c r="Z10" s="121">
        <v>510.34266527436301</v>
      </c>
      <c r="AA10" s="121">
        <v>596.45233667527395</v>
      </c>
      <c r="AB10" s="121">
        <v>578.46310260473297</v>
      </c>
      <c r="AC10" s="121">
        <v>503.607398674016</v>
      </c>
      <c r="AD10" s="146">
        <v>656.37497410082506</v>
      </c>
      <c r="AE10" s="55"/>
      <c r="AF10" s="156">
        <f t="shared" si="2"/>
        <v>-0.42666293667799138</v>
      </c>
      <c r="AG10" s="156">
        <f t="shared" si="6"/>
        <v>0.30334656684759148</v>
      </c>
      <c r="AH10" s="156">
        <f t="shared" si="3"/>
        <v>0.10046508956536243</v>
      </c>
      <c r="AI10" s="156">
        <f t="shared" si="4"/>
        <v>-0.56887946840399473</v>
      </c>
    </row>
    <row r="11" spans="1:35" x14ac:dyDescent="0.25">
      <c r="A11" s="81"/>
      <c r="B11" s="84" t="s">
        <v>8</v>
      </c>
      <c r="C11" s="83"/>
      <c r="D11" s="121">
        <v>1235.85655609332</v>
      </c>
      <c r="E11" s="121">
        <v>1232.5446245491901</v>
      </c>
      <c r="F11" s="121">
        <v>1041.85304893844</v>
      </c>
      <c r="G11" s="121">
        <v>717.49290225901598</v>
      </c>
      <c r="H11" s="121">
        <v>710.60422378087799</v>
      </c>
      <c r="I11" s="121">
        <v>574.45314940328001</v>
      </c>
      <c r="J11" s="121">
        <v>735.92514400209598</v>
      </c>
      <c r="K11" s="121">
        <v>441.25092531729001</v>
      </c>
      <c r="L11" s="121">
        <v>413.848709054084</v>
      </c>
      <c r="M11" s="121">
        <v>469.75527605155099</v>
      </c>
      <c r="N11" s="121">
        <v>417.04078870533198</v>
      </c>
      <c r="O11" s="121">
        <v>440.61841601583501</v>
      </c>
      <c r="P11" s="121">
        <v>515.41417333784204</v>
      </c>
      <c r="Q11" s="121">
        <v>491.45568457817001</v>
      </c>
      <c r="R11" s="121">
        <v>858.64794714617994</v>
      </c>
      <c r="S11" s="121">
        <v>497.73412846177399</v>
      </c>
      <c r="T11" s="121">
        <v>632.25499339167595</v>
      </c>
      <c r="U11" s="121">
        <v>637.89638641303395</v>
      </c>
      <c r="V11" s="121">
        <v>485.88576745297303</v>
      </c>
      <c r="W11" s="121">
        <v>582.094964713541</v>
      </c>
      <c r="X11" s="121">
        <v>657.87486083901297</v>
      </c>
      <c r="Y11" s="121">
        <v>571.04642033252105</v>
      </c>
      <c r="Z11" s="121">
        <v>607.33675518984603</v>
      </c>
      <c r="AA11" s="121">
        <v>523.00714471096001</v>
      </c>
      <c r="AB11" s="121">
        <v>570.16880417580001</v>
      </c>
      <c r="AC11" s="121">
        <v>585.29195435881604</v>
      </c>
      <c r="AD11" s="146">
        <v>673.804476888772</v>
      </c>
      <c r="AE11" s="55"/>
      <c r="AF11" s="156">
        <f t="shared" si="2"/>
        <v>5.6291415409410683E-2</v>
      </c>
      <c r="AG11" s="156">
        <f t="shared" si="6"/>
        <v>0.15122798437733681</v>
      </c>
      <c r="AH11" s="156">
        <f t="shared" si="3"/>
        <v>0.28832748023193866</v>
      </c>
      <c r="AI11" s="156">
        <f t="shared" si="4"/>
        <v>6.5716339026770709E-2</v>
      </c>
    </row>
    <row r="12" spans="1:35" s="66" customFormat="1" x14ac:dyDescent="0.25">
      <c r="A12" s="133"/>
      <c r="B12" s="154" t="s">
        <v>9</v>
      </c>
      <c r="C12" s="153"/>
      <c r="D12" s="121">
        <v>2674.2542371105501</v>
      </c>
      <c r="E12" s="121">
        <v>1964.4261101295299</v>
      </c>
      <c r="F12" s="121">
        <v>1084.3481776193501</v>
      </c>
      <c r="G12" s="121">
        <v>1175.31550532442</v>
      </c>
      <c r="H12" s="121">
        <v>1891.95439766752</v>
      </c>
      <c r="I12" s="121">
        <v>3115.1591462709798</v>
      </c>
      <c r="J12" s="121">
        <v>3968.34311051842</v>
      </c>
      <c r="K12" s="121">
        <v>2569.5123390088802</v>
      </c>
      <c r="L12" s="121">
        <v>3341.2115501206799</v>
      </c>
      <c r="M12" s="121">
        <v>4694.3644362961004</v>
      </c>
      <c r="N12" s="121">
        <v>3501.60451406627</v>
      </c>
      <c r="O12" s="121">
        <v>5406.8575178700903</v>
      </c>
      <c r="P12" s="121">
        <v>5503.3220730184003</v>
      </c>
      <c r="Q12" s="121">
        <v>5924.7122504203799</v>
      </c>
      <c r="R12" s="121">
        <v>6302.6884993262602</v>
      </c>
      <c r="S12" s="121">
        <v>5777.6263937236699</v>
      </c>
      <c r="T12" s="121">
        <v>6630.4597970668601</v>
      </c>
      <c r="U12" s="155">
        <v>5930.3743178422792</v>
      </c>
      <c r="V12" s="155">
        <v>6055.6794107180503</v>
      </c>
      <c r="W12" s="155">
        <v>5866.5372211431113</v>
      </c>
      <c r="X12" s="155">
        <v>6054.3310722163669</v>
      </c>
      <c r="Y12" s="155">
        <v>6727.1121600000006</v>
      </c>
      <c r="Z12" s="155">
        <v>6625.2141344494357</v>
      </c>
      <c r="AA12" s="155">
        <v>6895.8363215721238</v>
      </c>
      <c r="AB12" s="155">
        <v>7170.1069177798736</v>
      </c>
      <c r="AC12" s="155">
        <v>7148.157265916172</v>
      </c>
      <c r="AD12" s="163">
        <v>7347.9720808800148</v>
      </c>
      <c r="AE12" s="134"/>
      <c r="AF12" s="159">
        <f t="shared" si="2"/>
        <v>0.23904018314201753</v>
      </c>
      <c r="AG12" s="159">
        <f t="shared" si="6"/>
        <v>2.7953332240827904E-2</v>
      </c>
      <c r="AH12" s="159">
        <f t="shared" si="3"/>
        <v>6.5566486532385157E-2</v>
      </c>
      <c r="AI12" s="159">
        <f t="shared" si="4"/>
        <v>0.10821455913669262</v>
      </c>
    </row>
    <row r="13" spans="1:35" x14ac:dyDescent="0.25">
      <c r="A13" s="81"/>
      <c r="B13" s="84" t="s">
        <v>10</v>
      </c>
      <c r="C13" s="83"/>
      <c r="D13" s="121">
        <v>6518.3954840617998</v>
      </c>
      <c r="E13" s="121">
        <v>6187.6057702268299</v>
      </c>
      <c r="F13" s="121">
        <v>5561.44466228489</v>
      </c>
      <c r="G13" s="121">
        <v>6013.6983497022902</v>
      </c>
      <c r="H13" s="121">
        <v>6205.6327261622</v>
      </c>
      <c r="I13" s="121">
        <v>7022.7178284026604</v>
      </c>
      <c r="J13" s="121">
        <v>7608.9227949247997</v>
      </c>
      <c r="K13" s="121">
        <v>7126.1675521137504</v>
      </c>
      <c r="L13" s="121">
        <v>6636.1731076042897</v>
      </c>
      <c r="M13" s="121">
        <v>7327.5659055620799</v>
      </c>
      <c r="N13" s="121">
        <v>7837.40716766888</v>
      </c>
      <c r="O13" s="121">
        <v>7822.3723758074302</v>
      </c>
      <c r="P13" s="121">
        <v>6759.4118897405897</v>
      </c>
      <c r="Q13" s="121">
        <v>6846.6123444146697</v>
      </c>
      <c r="R13" s="121">
        <v>6517.3161422171897</v>
      </c>
      <c r="S13" s="121">
        <v>6213.3104184374897</v>
      </c>
      <c r="T13" s="121">
        <v>4720.8743396986301</v>
      </c>
      <c r="U13" s="121">
        <v>4548.1373212082999</v>
      </c>
      <c r="V13" s="121">
        <v>3881.4976409219398</v>
      </c>
      <c r="W13" s="121">
        <v>3892.87312569393</v>
      </c>
      <c r="X13" s="121">
        <v>3897.5552222307201</v>
      </c>
      <c r="Y13" s="121">
        <v>4031.2114902196499</v>
      </c>
      <c r="Z13" s="121">
        <v>4118.4084604794698</v>
      </c>
      <c r="AA13" s="121">
        <v>4115.63301994414</v>
      </c>
      <c r="AB13" s="121">
        <v>4413.4410076271497</v>
      </c>
      <c r="AC13" s="121">
        <v>4411.0994661779196</v>
      </c>
      <c r="AD13" s="146">
        <v>4798.1140478454299</v>
      </c>
      <c r="AE13" s="55"/>
      <c r="AF13" s="156">
        <f t="shared" si="2"/>
        <v>5.4962440441600147E-2</v>
      </c>
      <c r="AG13" s="156">
        <f t="shared" si="6"/>
        <v>8.7736534765298871E-2</v>
      </c>
      <c r="AH13" s="156">
        <f t="shared" si="3"/>
        <v>0.16582650216722991</v>
      </c>
      <c r="AI13" s="156">
        <f t="shared" si="4"/>
        <v>1.6361314152608983E-2</v>
      </c>
    </row>
    <row r="14" spans="1:35" x14ac:dyDescent="0.25">
      <c r="A14" s="81"/>
      <c r="B14" s="84" t="s">
        <v>11</v>
      </c>
      <c r="C14" s="85"/>
      <c r="D14" s="121">
        <v>307.48042951399998</v>
      </c>
      <c r="E14" s="121">
        <v>270.70932133999997</v>
      </c>
      <c r="F14" s="121">
        <v>321.43486451155002</v>
      </c>
      <c r="G14" s="121">
        <v>344.32926718290003</v>
      </c>
      <c r="H14" s="121">
        <v>286.37232818400003</v>
      </c>
      <c r="I14" s="121">
        <v>201.02716892800001</v>
      </c>
      <c r="J14" s="121">
        <v>209.25819920000001</v>
      </c>
      <c r="K14" s="121">
        <v>127.10867880000001</v>
      </c>
      <c r="L14" s="121">
        <v>101.57639159999999</v>
      </c>
      <c r="M14" s="121">
        <v>86.729217700000007</v>
      </c>
      <c r="N14" s="121">
        <v>76.651126899999994</v>
      </c>
      <c r="O14" s="121">
        <v>72.403913200000005</v>
      </c>
      <c r="P14" s="121">
        <v>75.995156199999997</v>
      </c>
      <c r="Q14" s="121">
        <v>84.111135099999998</v>
      </c>
      <c r="R14" s="121">
        <v>104.4270894</v>
      </c>
      <c r="S14" s="121">
        <v>113.5421918</v>
      </c>
      <c r="T14" s="121">
        <v>119.4069478</v>
      </c>
      <c r="U14" s="121">
        <v>126.5707056</v>
      </c>
      <c r="V14" s="121">
        <v>106.4378099</v>
      </c>
      <c r="W14" s="121">
        <v>64.449251000000004</v>
      </c>
      <c r="X14" s="121">
        <v>83.593524500000001</v>
      </c>
      <c r="Y14" s="121">
        <v>102.9928946</v>
      </c>
      <c r="Z14" s="121">
        <v>99.848224700000003</v>
      </c>
      <c r="AA14" s="121">
        <v>68.030929099999994</v>
      </c>
      <c r="AB14" s="121">
        <v>66.1957752</v>
      </c>
      <c r="AC14" s="121">
        <v>70.921253899999996</v>
      </c>
      <c r="AD14" s="146">
        <v>95.644324100000006</v>
      </c>
      <c r="AE14" s="55"/>
      <c r="AF14" s="156">
        <f t="shared" si="2"/>
        <v>-0.24434075288903179</v>
      </c>
      <c r="AG14" s="156">
        <f t="shared" si="6"/>
        <v>0.34859888736400374</v>
      </c>
      <c r="AH14" s="156">
        <f t="shared" si="3"/>
        <v>0.40589472119968467</v>
      </c>
      <c r="AI14" s="156">
        <f t="shared" si="4"/>
        <v>-0.19900536893214177</v>
      </c>
    </row>
    <row r="15" spans="1:35" x14ac:dyDescent="0.25">
      <c r="A15" s="81"/>
      <c r="B15" s="84" t="s">
        <v>12</v>
      </c>
      <c r="C15" s="84"/>
      <c r="D15" s="121">
        <v>2853.6876009174698</v>
      </c>
      <c r="E15" s="121">
        <v>3115.0286448956599</v>
      </c>
      <c r="F15" s="121">
        <v>3223.9315273959901</v>
      </c>
      <c r="G15" s="121">
        <v>3613.6726146238202</v>
      </c>
      <c r="H15" s="121">
        <v>3339.0455688796201</v>
      </c>
      <c r="I15" s="121">
        <v>3415.6210191868099</v>
      </c>
      <c r="J15" s="121">
        <v>3456.1181044662699</v>
      </c>
      <c r="K15" s="121">
        <v>3335.3337407354302</v>
      </c>
      <c r="L15" s="121">
        <v>2945.1888485383902</v>
      </c>
      <c r="M15" s="121">
        <v>3038.0340203628002</v>
      </c>
      <c r="N15" s="121">
        <v>3455.7028150819801</v>
      </c>
      <c r="O15" s="121">
        <v>3455.1104872863398</v>
      </c>
      <c r="P15" s="121">
        <v>4058.6314787196802</v>
      </c>
      <c r="Q15" s="121">
        <v>3308.5195027609998</v>
      </c>
      <c r="R15" s="121">
        <v>3184.58483997448</v>
      </c>
      <c r="S15" s="121">
        <v>3063.8912318385501</v>
      </c>
      <c r="T15" s="121">
        <v>2996.1295936926599</v>
      </c>
      <c r="U15" s="121">
        <v>2947.0976135821402</v>
      </c>
      <c r="V15" s="121">
        <v>3147.6934216725699</v>
      </c>
      <c r="W15" s="121">
        <v>2790.4499141804799</v>
      </c>
      <c r="X15" s="121">
        <v>2549.1874242540198</v>
      </c>
      <c r="Y15" s="121">
        <v>2866.17299134015</v>
      </c>
      <c r="Z15" s="121">
        <v>2850.1782658351399</v>
      </c>
      <c r="AA15" s="121">
        <v>2621.3222881576798</v>
      </c>
      <c r="AB15" s="121">
        <v>2546.2723785132798</v>
      </c>
      <c r="AC15" s="121">
        <v>2301.3362551227201</v>
      </c>
      <c r="AD15" s="146">
        <v>2327.91227642272</v>
      </c>
      <c r="AE15" s="55"/>
      <c r="AF15" s="156">
        <f t="shared" si="2"/>
        <v>-0.21010004361776549</v>
      </c>
      <c r="AG15" s="156">
        <f t="shared" si="6"/>
        <v>1.1548082658864939E-2</v>
      </c>
      <c r="AH15" s="156">
        <f t="shared" si="3"/>
        <v>-0.11193206308911163</v>
      </c>
      <c r="AI15" s="156">
        <f t="shared" si="4"/>
        <v>-0.22302684058681777</v>
      </c>
    </row>
    <row r="16" spans="1:35" x14ac:dyDescent="0.25">
      <c r="A16" s="81"/>
      <c r="B16" s="84" t="s">
        <v>13</v>
      </c>
      <c r="C16" s="84"/>
      <c r="D16" s="121">
        <v>4587.4512483294302</v>
      </c>
      <c r="E16" s="121">
        <v>4472.2339880975596</v>
      </c>
      <c r="F16" s="121">
        <v>4355.1450001988496</v>
      </c>
      <c r="G16" s="121">
        <v>4856.8927746189402</v>
      </c>
      <c r="H16" s="121">
        <v>4657.02848883959</v>
      </c>
      <c r="I16" s="121">
        <v>4667.6707596221404</v>
      </c>
      <c r="J16" s="121">
        <v>5185.9693590319002</v>
      </c>
      <c r="K16" s="121">
        <v>4760.19370375379</v>
      </c>
      <c r="L16" s="121">
        <v>4685.7998349050704</v>
      </c>
      <c r="M16" s="121">
        <v>4987.5741481586101</v>
      </c>
      <c r="N16" s="121">
        <v>4827.7821965475596</v>
      </c>
      <c r="O16" s="121">
        <v>4757.9196222681403</v>
      </c>
      <c r="P16" s="121">
        <v>4526.0564477319904</v>
      </c>
      <c r="Q16" s="121">
        <v>4292.8395580086099</v>
      </c>
      <c r="R16" s="121">
        <v>4223.8218623072398</v>
      </c>
      <c r="S16" s="121">
        <v>4677.3073077415802</v>
      </c>
      <c r="T16" s="121">
        <v>4756.0159707153698</v>
      </c>
      <c r="U16" s="121">
        <v>4719.8190915836203</v>
      </c>
      <c r="V16" s="121">
        <v>4633.5196860961596</v>
      </c>
      <c r="W16" s="121">
        <v>4614.4800289536597</v>
      </c>
      <c r="X16" s="121">
        <v>3858.5532945700302</v>
      </c>
      <c r="Y16" s="121">
        <v>4640.9263574797897</v>
      </c>
      <c r="Z16" s="121">
        <v>4320.4928393054997</v>
      </c>
      <c r="AA16" s="121">
        <v>4271.2435920869702</v>
      </c>
      <c r="AB16" s="121">
        <v>4085.74238286845</v>
      </c>
      <c r="AC16" s="121">
        <v>3954.4290674499298</v>
      </c>
      <c r="AD16" s="146">
        <v>3986.0689695604501</v>
      </c>
      <c r="AE16" s="55"/>
      <c r="AF16" s="156">
        <f t="shared" si="2"/>
        <v>-0.15546149286348562</v>
      </c>
      <c r="AG16" s="156">
        <f t="shared" si="6"/>
        <v>8.0011302695900347E-3</v>
      </c>
      <c r="AH16" s="156">
        <f t="shared" si="3"/>
        <v>-6.6766180944313941E-2</v>
      </c>
      <c r="AI16" s="156">
        <f t="shared" si="4"/>
        <v>-0.16188906973731401</v>
      </c>
    </row>
    <row r="17" spans="1:40" x14ac:dyDescent="0.25">
      <c r="A17" s="81"/>
      <c r="B17" s="84" t="s">
        <v>14</v>
      </c>
      <c r="C17" s="84"/>
      <c r="D17" s="121">
        <v>323.38624390333001</v>
      </c>
      <c r="E17" s="121">
        <v>375.28793987567002</v>
      </c>
      <c r="F17" s="121">
        <v>372.84336842902002</v>
      </c>
      <c r="G17" s="121">
        <v>374.85310941199998</v>
      </c>
      <c r="H17" s="121">
        <v>202.78910315600001</v>
      </c>
      <c r="I17" s="121">
        <v>153.52555277600001</v>
      </c>
      <c r="J17" s="121">
        <v>188.68408260000001</v>
      </c>
      <c r="K17" s="121">
        <v>269.62218799999999</v>
      </c>
      <c r="L17" s="121">
        <v>252.1529324</v>
      </c>
      <c r="M17" s="121">
        <v>262.770805</v>
      </c>
      <c r="N17" s="121">
        <v>318.66930309999998</v>
      </c>
      <c r="O17" s="121">
        <v>363.89085940000001</v>
      </c>
      <c r="P17" s="121">
        <v>131.46919740000001</v>
      </c>
      <c r="Q17" s="121">
        <v>85.085285099999993</v>
      </c>
      <c r="R17" s="121">
        <v>73.176116100000002</v>
      </c>
      <c r="S17" s="121">
        <v>75.226086199999997</v>
      </c>
      <c r="T17" s="121">
        <v>74.524767900000001</v>
      </c>
      <c r="U17" s="121">
        <v>74.100873000000007</v>
      </c>
      <c r="V17" s="121">
        <v>63.857814099999999</v>
      </c>
      <c r="W17" s="121">
        <v>49.508156200000002</v>
      </c>
      <c r="X17" s="121">
        <v>310.33375480000001</v>
      </c>
      <c r="Y17" s="121">
        <v>280.94373460000003</v>
      </c>
      <c r="Z17" s="121">
        <v>387.728272</v>
      </c>
      <c r="AA17" s="121">
        <v>385.46682299999998</v>
      </c>
      <c r="AB17" s="121">
        <v>382.182186</v>
      </c>
      <c r="AC17" s="121">
        <v>412.72589240000002</v>
      </c>
      <c r="AD17" s="146">
        <v>408.90732939999998</v>
      </c>
      <c r="AE17" s="55"/>
      <c r="AF17" s="156">
        <f t="shared" si="2"/>
        <v>4.5182525231517845</v>
      </c>
      <c r="AG17" s="156">
        <f t="shared" si="6"/>
        <v>-9.252055832492374E-3</v>
      </c>
      <c r="AH17" s="156">
        <f t="shared" si="3"/>
        <v>6.0810697578504713E-2</v>
      </c>
      <c r="AI17" s="156">
        <f t="shared" si="4"/>
        <v>4.4868648493972696</v>
      </c>
    </row>
    <row r="18" spans="1:40" ht="15.65" x14ac:dyDescent="0.25">
      <c r="A18" s="79" t="s">
        <v>15</v>
      </c>
      <c r="B18" s="80" t="s">
        <v>16</v>
      </c>
      <c r="C18" s="80"/>
      <c r="D18" s="120">
        <v>18589.8695688931</v>
      </c>
      <c r="E18" s="120">
        <v>18876.154347302199</v>
      </c>
      <c r="F18" s="120">
        <v>19106.600663702498</v>
      </c>
      <c r="G18" s="120">
        <v>19627.475515612499</v>
      </c>
      <c r="H18" s="120">
        <v>20758.217306418999</v>
      </c>
      <c r="I18" s="120">
        <v>21844.476887008201</v>
      </c>
      <c r="J18" s="120">
        <v>22482.188864061802</v>
      </c>
      <c r="K18" s="120">
        <v>23095.184793397901</v>
      </c>
      <c r="L18" s="120">
        <v>23631.261397976501</v>
      </c>
      <c r="M18" s="120">
        <v>23530.032063615199</v>
      </c>
      <c r="N18" s="120">
        <v>23730.8857862562</v>
      </c>
      <c r="O18" s="120">
        <v>23736.559568928398</v>
      </c>
      <c r="P18" s="120">
        <v>23488.9499636174</v>
      </c>
      <c r="Q18" s="120">
        <v>24895.1249791624</v>
      </c>
      <c r="R18" s="120">
        <v>25657.362345565602</v>
      </c>
      <c r="S18" s="120">
        <v>24618.385780588102</v>
      </c>
      <c r="T18" s="120">
        <v>24127.716186965201</v>
      </c>
      <c r="U18" s="120">
        <v>24681.0997127189</v>
      </c>
      <c r="V18" s="120">
        <v>25091.0295220025</v>
      </c>
      <c r="W18" s="120">
        <v>23113.0110319552</v>
      </c>
      <c r="X18" s="120">
        <v>23611.708748910001</v>
      </c>
      <c r="Y18" s="120">
        <v>22264.5709906376</v>
      </c>
      <c r="Z18" s="120">
        <v>23550.440982226199</v>
      </c>
      <c r="AA18" s="120">
        <v>24311.2006820477</v>
      </c>
      <c r="AB18" s="120">
        <v>24153.446897305701</v>
      </c>
      <c r="AC18" s="120">
        <v>25087.4103916653</v>
      </c>
      <c r="AD18" s="120">
        <v>24889.858282392299</v>
      </c>
      <c r="AE18" s="63"/>
      <c r="AF18" s="156">
        <f t="shared" si="2"/>
        <v>8.4582361443894302E-3</v>
      </c>
      <c r="AG18" s="156">
        <f t="shared" si="6"/>
        <v>-7.8745516651106181E-3</v>
      </c>
      <c r="AH18" s="156">
        <f t="shared" si="3"/>
        <v>2.3802098790287281E-2</v>
      </c>
      <c r="AI18" s="156">
        <f t="shared" si="4"/>
        <v>3.1587825781821774E-2</v>
      </c>
    </row>
    <row r="19" spans="1:40" x14ac:dyDescent="0.25">
      <c r="A19" s="81"/>
      <c r="B19" s="84" t="s">
        <v>17</v>
      </c>
      <c r="C19" s="83"/>
      <c r="D19" s="121">
        <v>1339.3677483495701</v>
      </c>
      <c r="E19" s="121">
        <v>1201.91534964023</v>
      </c>
      <c r="F19" s="121">
        <v>1188.1676607924301</v>
      </c>
      <c r="G19" s="121">
        <v>1133.9664877140999</v>
      </c>
      <c r="H19" s="121">
        <v>1190.8649434382901</v>
      </c>
      <c r="I19" s="121">
        <v>1298.0377412144901</v>
      </c>
      <c r="J19" s="121">
        <v>1464.2025392078299</v>
      </c>
      <c r="K19" s="121">
        <v>1490.24435939296</v>
      </c>
      <c r="L19" s="121">
        <v>1590.75611341839</v>
      </c>
      <c r="M19" s="121">
        <v>1638.8500012603499</v>
      </c>
      <c r="N19" s="121">
        <v>1593.42752075728</v>
      </c>
      <c r="O19" s="121">
        <v>1433.47651872698</v>
      </c>
      <c r="P19" s="121">
        <v>1398.57993908771</v>
      </c>
      <c r="Q19" s="121">
        <v>1398.14137368862</v>
      </c>
      <c r="R19" s="121">
        <v>1528.29837419967</v>
      </c>
      <c r="S19" s="121">
        <v>1579.6854450857099</v>
      </c>
      <c r="T19" s="121">
        <v>1562.1485932851101</v>
      </c>
      <c r="U19" s="121">
        <v>1515.4952937513499</v>
      </c>
      <c r="V19" s="121">
        <v>1424.22425528851</v>
      </c>
      <c r="W19" s="121">
        <v>1245.11688469046</v>
      </c>
      <c r="X19" s="121">
        <v>1191.9514305303201</v>
      </c>
      <c r="Y19" s="121">
        <v>1142.03819965139</v>
      </c>
      <c r="Z19" s="121">
        <v>1299.76871808593</v>
      </c>
      <c r="AA19" s="121">
        <v>1335.82573081336</v>
      </c>
      <c r="AB19" s="121">
        <v>1301.91576644528</v>
      </c>
      <c r="AC19" s="121">
        <v>1308.53763179815</v>
      </c>
      <c r="AD19" s="121">
        <v>1331.0446804098301</v>
      </c>
      <c r="AE19" s="55"/>
      <c r="AF19" s="156">
        <f t="shared" si="2"/>
        <v>-0.12170978959950696</v>
      </c>
      <c r="AG19" s="156">
        <f t="shared" si="6"/>
        <v>1.7200153870050867E-2</v>
      </c>
      <c r="AH19" s="156">
        <f t="shared" si="3"/>
        <v>-3.5790974026370897E-3</v>
      </c>
      <c r="AI19" s="156">
        <f t="shared" si="4"/>
        <v>-0.14793977593980451</v>
      </c>
    </row>
    <row r="20" spans="1:40" x14ac:dyDescent="0.25">
      <c r="A20" s="81"/>
      <c r="B20" s="84" t="s">
        <v>18</v>
      </c>
      <c r="C20" s="83"/>
      <c r="D20" s="121">
        <v>9405.0183051749209</v>
      </c>
      <c r="E20" s="121">
        <v>9445.6552518881908</v>
      </c>
      <c r="F20" s="121">
        <v>9476.4257414592194</v>
      </c>
      <c r="G20" s="121">
        <v>9769.4863680956096</v>
      </c>
      <c r="H20" s="121">
        <v>10440.4773830783</v>
      </c>
      <c r="I20" s="121">
        <v>10805.440722298999</v>
      </c>
      <c r="J20" s="121">
        <v>11308.338436776199</v>
      </c>
      <c r="K20" s="121">
        <v>12288.4340963169</v>
      </c>
      <c r="L20" s="121">
        <v>13195.617608406401</v>
      </c>
      <c r="M20" s="121">
        <v>13367.730920280999</v>
      </c>
      <c r="N20" s="121">
        <v>13591.021129282401</v>
      </c>
      <c r="O20" s="121">
        <v>13992.9229453441</v>
      </c>
      <c r="P20" s="121">
        <v>14210.738532142999</v>
      </c>
      <c r="Q20" s="121">
        <v>14827.8399112768</v>
      </c>
      <c r="R20" s="121">
        <v>15703.3102466449</v>
      </c>
      <c r="S20" s="121">
        <v>15387.600282585199</v>
      </c>
      <c r="T20" s="121">
        <v>15373.5359872066</v>
      </c>
      <c r="U20" s="121">
        <v>15648.254339377499</v>
      </c>
      <c r="V20" s="121">
        <v>15928.7732340241</v>
      </c>
      <c r="W20" s="121">
        <v>14797.7323676298</v>
      </c>
      <c r="X20" s="121">
        <v>14970.1503719763</v>
      </c>
      <c r="Y20" s="121">
        <v>14494.259886063899</v>
      </c>
      <c r="Z20" s="121">
        <v>15241.4497359709</v>
      </c>
      <c r="AA20" s="121">
        <v>16226.3032078861</v>
      </c>
      <c r="AB20" s="121">
        <v>16214.3312937964</v>
      </c>
      <c r="AC20" s="121">
        <v>16676.226215938601</v>
      </c>
      <c r="AD20" s="121">
        <v>17290.851659137301</v>
      </c>
      <c r="AE20" s="55"/>
      <c r="AF20" s="156">
        <f t="shared" si="2"/>
        <v>0.10497000394646866</v>
      </c>
      <c r="AG20" s="156">
        <f t="shared" si="6"/>
        <v>3.6856386765205952E-2</v>
      </c>
      <c r="AH20" s="156">
        <f t="shared" si="3"/>
        <v>6.5606345303212563E-2</v>
      </c>
      <c r="AI20" s="156">
        <f t="shared" si="4"/>
        <v>0.12471533377397587</v>
      </c>
    </row>
    <row r="21" spans="1:40" s="37" customFormat="1" ht="13.15" x14ac:dyDescent="0.25">
      <c r="A21" s="86"/>
      <c r="B21" s="83"/>
      <c r="C21" s="160" t="s">
        <v>19</v>
      </c>
      <c r="D21" s="161">
        <v>3788.6769225518701</v>
      </c>
      <c r="E21" s="161">
        <v>3816.3725285528299</v>
      </c>
      <c r="F21" s="161">
        <v>3875.9937325139199</v>
      </c>
      <c r="G21" s="161">
        <v>4010.7471470657301</v>
      </c>
      <c r="H21" s="161">
        <v>4153.3970805368399</v>
      </c>
      <c r="I21" s="161">
        <v>4173.9175179925696</v>
      </c>
      <c r="J21" s="161">
        <v>4195.9105640101898</v>
      </c>
      <c r="K21" s="161">
        <v>4360.7758334375303</v>
      </c>
      <c r="L21" s="161">
        <v>4498.9797235531896</v>
      </c>
      <c r="M21" s="161">
        <v>4423.2341160178803</v>
      </c>
      <c r="N21" s="161">
        <v>4406.57773236712</v>
      </c>
      <c r="O21" s="161">
        <v>4423.8737877002104</v>
      </c>
      <c r="P21" s="161">
        <v>4427.52587565252</v>
      </c>
      <c r="Q21" s="161">
        <v>4473.3042392937496</v>
      </c>
      <c r="R21" s="161">
        <v>4680.98977924672</v>
      </c>
      <c r="S21" s="161">
        <v>4408.2200930395702</v>
      </c>
      <c r="T21" s="161">
        <v>4288.10685720935</v>
      </c>
      <c r="U21" s="161">
        <v>4194.7572905806901</v>
      </c>
      <c r="V21" s="161">
        <v>4080.72537965529</v>
      </c>
      <c r="W21" s="161">
        <v>4079.7755322621101</v>
      </c>
      <c r="X21" s="161">
        <v>3842.3093978786901</v>
      </c>
      <c r="Y21" s="161">
        <v>3546.27524704902</v>
      </c>
      <c r="Z21" s="161">
        <v>3580.14319915034</v>
      </c>
      <c r="AA21" s="161">
        <v>3652.5658228698899</v>
      </c>
      <c r="AB21" s="161">
        <v>3639.18279414269</v>
      </c>
      <c r="AC21" s="161">
        <v>3760.3702606884399</v>
      </c>
      <c r="AD21" s="161">
        <v>4027.0409725424902</v>
      </c>
      <c r="AE21" s="55"/>
      <c r="AF21" s="156">
        <f t="shared" si="2"/>
        <v>-3.9982365228807444E-2</v>
      </c>
      <c r="AG21" s="156">
        <f t="shared" si="6"/>
        <v>7.0916078302679916E-2</v>
      </c>
      <c r="AH21" s="156">
        <f t="shared" si="3"/>
        <v>0.10252386071399204</v>
      </c>
      <c r="AI21" s="156">
        <f t="shared" si="4"/>
        <v>-6.0881385040100995E-2</v>
      </c>
    </row>
    <row r="22" spans="1:40" s="37" customFormat="1" ht="13.15" x14ac:dyDescent="0.25">
      <c r="A22" s="86"/>
      <c r="B22" s="83"/>
      <c r="C22" s="160" t="s">
        <v>20</v>
      </c>
      <c r="D22" s="161">
        <v>2054.78695099776</v>
      </c>
      <c r="E22" s="161">
        <v>2125.7839200993599</v>
      </c>
      <c r="F22" s="161">
        <v>2219.19208270119</v>
      </c>
      <c r="G22" s="161">
        <v>2365.1233822752602</v>
      </c>
      <c r="H22" s="161">
        <v>2586.4738422645901</v>
      </c>
      <c r="I22" s="161">
        <v>2744.7043922650701</v>
      </c>
      <c r="J22" s="161">
        <v>2901.3331385701299</v>
      </c>
      <c r="K22" s="161">
        <v>3161.19144540664</v>
      </c>
      <c r="L22" s="161">
        <v>3409.9607927465499</v>
      </c>
      <c r="M22" s="161">
        <v>3502.6122514667099</v>
      </c>
      <c r="N22" s="161">
        <v>3582.4546386412198</v>
      </c>
      <c r="O22" s="161">
        <v>3678.5554518940498</v>
      </c>
      <c r="P22" s="161">
        <v>3705.4344450048802</v>
      </c>
      <c r="Q22" s="161">
        <v>3800.6527395311</v>
      </c>
      <c r="R22" s="161">
        <v>4039.6238861880202</v>
      </c>
      <c r="S22" s="161">
        <v>3866.87683634423</v>
      </c>
      <c r="T22" s="161">
        <v>3882.4438876618501</v>
      </c>
      <c r="U22" s="161">
        <v>3936.7426084990998</v>
      </c>
      <c r="V22" s="161">
        <v>3924.4970086567801</v>
      </c>
      <c r="W22" s="161">
        <v>4047.7413646771702</v>
      </c>
      <c r="X22" s="161">
        <v>4004.74126168355</v>
      </c>
      <c r="Y22" s="161">
        <v>3853.09958899712</v>
      </c>
      <c r="Z22" s="161">
        <v>4000.5977758592298</v>
      </c>
      <c r="AA22" s="161">
        <v>4165.0687414450604</v>
      </c>
      <c r="AB22" s="161">
        <v>4336.2409071379998</v>
      </c>
      <c r="AC22" s="161">
        <v>4627.0682574701596</v>
      </c>
      <c r="AD22" s="161">
        <v>5156.2319343480804</v>
      </c>
      <c r="AE22" s="55"/>
      <c r="AF22" s="156">
        <f t="shared" si="2"/>
        <v>0.30977116035379215</v>
      </c>
      <c r="AG22" s="156">
        <f t="shared" si="6"/>
        <v>0.11436262605886864</v>
      </c>
      <c r="AH22" s="156">
        <f t="shared" si="3"/>
        <v>0.23797042844463076</v>
      </c>
      <c r="AI22" s="156">
        <f t="shared" si="4"/>
        <v>0.32808923542571844</v>
      </c>
      <c r="AK22" s="222"/>
    </row>
    <row r="23" spans="1:40" s="37" customFormat="1" ht="13.15" x14ac:dyDescent="0.25">
      <c r="A23" s="86"/>
      <c r="B23" s="83"/>
      <c r="C23" s="160" t="s">
        <v>21</v>
      </c>
      <c r="D23" s="161">
        <v>923.50553680908899</v>
      </c>
      <c r="E23" s="161">
        <v>977.21454987724996</v>
      </c>
      <c r="F23" s="161">
        <v>1059.8831653477901</v>
      </c>
      <c r="G23" s="161">
        <v>1187.9163782866201</v>
      </c>
      <c r="H23" s="161">
        <v>1263.5643346782599</v>
      </c>
      <c r="I23" s="161">
        <v>1288.8137316755101</v>
      </c>
      <c r="J23" s="161">
        <v>1388.09333572942</v>
      </c>
      <c r="K23" s="161">
        <v>1536.85932505505</v>
      </c>
      <c r="L23" s="161">
        <v>1680.80799152645</v>
      </c>
      <c r="M23" s="161">
        <v>1675.01785616084</v>
      </c>
      <c r="N23" s="161">
        <v>1699.8344516135501</v>
      </c>
      <c r="O23" s="161">
        <v>1763.36813458703</v>
      </c>
      <c r="P23" s="161">
        <v>1769.5543109699299</v>
      </c>
      <c r="Q23" s="161">
        <v>1800.1432043936099</v>
      </c>
      <c r="R23" s="161">
        <v>1925.9942835012901</v>
      </c>
      <c r="S23" s="161">
        <v>1844.77902334489</v>
      </c>
      <c r="T23" s="161">
        <v>1799.06399208064</v>
      </c>
      <c r="U23" s="161">
        <v>1836.00661520464</v>
      </c>
      <c r="V23" s="161">
        <v>1867.06354240617</v>
      </c>
      <c r="W23" s="161">
        <v>1861.0091444789</v>
      </c>
      <c r="X23" s="161">
        <v>1794.2667735886</v>
      </c>
      <c r="Y23" s="161">
        <v>1691.2371828759799</v>
      </c>
      <c r="Z23" s="161">
        <v>1741.1199733803301</v>
      </c>
      <c r="AA23" s="161">
        <v>1780.53583977069</v>
      </c>
      <c r="AB23" s="161">
        <v>1733.9655357732199</v>
      </c>
      <c r="AC23" s="161">
        <v>1720.75250618718</v>
      </c>
      <c r="AD23" s="161">
        <v>1916.7016602910601</v>
      </c>
      <c r="AE23" s="55"/>
      <c r="AF23" s="156">
        <f t="shared" si="2"/>
        <v>4.3951391252163824E-2</v>
      </c>
      <c r="AG23" s="156">
        <f t="shared" si="6"/>
        <v>0.11387410647337169</v>
      </c>
      <c r="AH23" s="156">
        <f t="shared" si="3"/>
        <v>7.6474630545997013E-2</v>
      </c>
      <c r="AI23" s="156">
        <f t="shared" si="4"/>
        <v>6.5388262300981659E-2</v>
      </c>
      <c r="AK23" s="226"/>
    </row>
    <row r="24" spans="1:40" s="37" customFormat="1" ht="13.15" x14ac:dyDescent="0.25">
      <c r="A24" s="86"/>
      <c r="B24" s="83"/>
      <c r="C24" s="160" t="s">
        <v>22</v>
      </c>
      <c r="D24" s="161">
        <v>14.1637903241385</v>
      </c>
      <c r="E24" s="161">
        <v>13.6754262864262</v>
      </c>
      <c r="F24" s="161">
        <v>13.4173654776466</v>
      </c>
      <c r="G24" s="161">
        <v>13.618372126683999</v>
      </c>
      <c r="H24" s="161">
        <v>13.477088302390699</v>
      </c>
      <c r="I24" s="161">
        <v>13.241763957227599</v>
      </c>
      <c r="J24" s="161">
        <v>13.0356020593625</v>
      </c>
      <c r="K24" s="161">
        <v>13.253969377257</v>
      </c>
      <c r="L24" s="161">
        <v>13.362743635556001</v>
      </c>
      <c r="M24" s="161">
        <v>15.7408882002858</v>
      </c>
      <c r="N24" s="161">
        <v>17.827549351712101</v>
      </c>
      <c r="O24" s="161">
        <v>19.859496534203998</v>
      </c>
      <c r="P24" s="161">
        <v>21.3600210986212</v>
      </c>
      <c r="Q24" s="161">
        <v>23.089496250368001</v>
      </c>
      <c r="R24" s="161">
        <v>27.217155588955698</v>
      </c>
      <c r="S24" s="161">
        <v>20.5371119225954</v>
      </c>
      <c r="T24" s="161">
        <v>21.143023119856601</v>
      </c>
      <c r="U24" s="161">
        <v>21.0956791882912</v>
      </c>
      <c r="V24" s="161">
        <v>21.640139939242399</v>
      </c>
      <c r="W24" s="161">
        <v>22.6921073435614</v>
      </c>
      <c r="X24" s="161">
        <v>22.825036816472199</v>
      </c>
      <c r="Y24" s="161">
        <v>21.478596474733699</v>
      </c>
      <c r="Z24" s="161">
        <v>22.819248787273398</v>
      </c>
      <c r="AA24" s="161">
        <v>23.807165261358001</v>
      </c>
      <c r="AB24" s="161">
        <v>24.905465408200701</v>
      </c>
      <c r="AC24" s="161">
        <v>26.413379801900199</v>
      </c>
      <c r="AD24" s="161">
        <v>28.8709006378695</v>
      </c>
      <c r="AE24" s="55"/>
      <c r="AF24" s="156">
        <f t="shared" si="2"/>
        <v>0.36856938239247616</v>
      </c>
      <c r="AG24" s="156">
        <f t="shared" si="6"/>
        <v>9.3040756404544095E-2</v>
      </c>
      <c r="AH24" s="156">
        <f t="shared" si="3"/>
        <v>0.21269795546513776</v>
      </c>
      <c r="AI24" s="156">
        <f t="shared" si="4"/>
        <v>0.36550485113716852</v>
      </c>
    </row>
    <row r="25" spans="1:40" s="37" customFormat="1" ht="13.15" x14ac:dyDescent="0.25">
      <c r="A25" s="86"/>
      <c r="B25" s="83"/>
      <c r="C25" s="160" t="s">
        <v>23</v>
      </c>
      <c r="D25" s="161">
        <v>43.925333497582599</v>
      </c>
      <c r="E25" s="161">
        <v>41.277300472770001</v>
      </c>
      <c r="F25" s="161">
        <v>39.692561814583698</v>
      </c>
      <c r="G25" s="161">
        <v>38.2538729864022</v>
      </c>
      <c r="H25" s="161">
        <v>40.286901869325703</v>
      </c>
      <c r="I25" s="161">
        <v>43.749365441550303</v>
      </c>
      <c r="J25" s="161">
        <v>48.407012405362302</v>
      </c>
      <c r="K25" s="161">
        <v>54.106943947860799</v>
      </c>
      <c r="L25" s="161">
        <v>57.774388552378603</v>
      </c>
      <c r="M25" s="161">
        <v>61.2943702415361</v>
      </c>
      <c r="N25" s="161">
        <v>66.628838726091104</v>
      </c>
      <c r="O25" s="161">
        <v>72.302199945814493</v>
      </c>
      <c r="P25" s="161">
        <v>79.512538602875594</v>
      </c>
      <c r="Q25" s="161">
        <v>88.963544608134299</v>
      </c>
      <c r="R25" s="161">
        <v>97.830676258485099</v>
      </c>
      <c r="S25" s="161">
        <v>93.022640977302103</v>
      </c>
      <c r="T25" s="161">
        <v>107.87485470861201</v>
      </c>
      <c r="U25" s="161">
        <v>104.934488733035</v>
      </c>
      <c r="V25" s="161">
        <v>101.26447563103901</v>
      </c>
      <c r="W25" s="161">
        <v>80.640835690310894</v>
      </c>
      <c r="X25" s="161">
        <v>93.331925212339499</v>
      </c>
      <c r="Y25" s="161">
        <v>100.77124427045401</v>
      </c>
      <c r="Z25" s="161">
        <v>113.65954347675699</v>
      </c>
      <c r="AA25" s="161">
        <v>127.695750530521</v>
      </c>
      <c r="AB25" s="161">
        <v>120.678286083217</v>
      </c>
      <c r="AC25" s="161">
        <v>131.17201679971501</v>
      </c>
      <c r="AD25" s="161">
        <v>119.286751473847</v>
      </c>
      <c r="AE25" s="55"/>
      <c r="AF25" s="156">
        <f t="shared" si="2"/>
        <v>0.13677355189985022</v>
      </c>
      <c r="AG25" s="156">
        <f t="shared" si="6"/>
        <v>-9.0608238066625713E-2</v>
      </c>
      <c r="AH25" s="156">
        <f t="shared" si="3"/>
        <v>-6.5851831574176997E-2</v>
      </c>
      <c r="AI25" s="156">
        <f t="shared" si="4"/>
        <v>0.10578829325944807</v>
      </c>
    </row>
    <row r="26" spans="1:40" s="37" customFormat="1" ht="13.15" x14ac:dyDescent="0.25">
      <c r="A26" s="86"/>
      <c r="B26" s="83"/>
      <c r="C26" s="160" t="s">
        <v>24</v>
      </c>
      <c r="D26" s="161">
        <v>16.511198762624598</v>
      </c>
      <c r="E26" s="161">
        <v>15.9021244009994</v>
      </c>
      <c r="F26" s="161">
        <v>15.6595978231506</v>
      </c>
      <c r="G26" s="161">
        <v>15.4433588359345</v>
      </c>
      <c r="H26" s="161">
        <v>16.630706936948499</v>
      </c>
      <c r="I26" s="161">
        <v>18.454470922328699</v>
      </c>
      <c r="J26" s="161">
        <v>22.448477749295598</v>
      </c>
      <c r="K26" s="161">
        <v>26.977295303657499</v>
      </c>
      <c r="L26" s="161">
        <v>30.505866286749701</v>
      </c>
      <c r="M26" s="161">
        <v>33.907663785634803</v>
      </c>
      <c r="N26" s="161">
        <v>32.9619681228478</v>
      </c>
      <c r="O26" s="161">
        <v>35.263084664228003</v>
      </c>
      <c r="P26" s="161">
        <v>38.454824950070702</v>
      </c>
      <c r="Q26" s="161">
        <v>40.996782831195503</v>
      </c>
      <c r="R26" s="161">
        <v>45.819660217859798</v>
      </c>
      <c r="S26" s="161">
        <v>45.0805620271721</v>
      </c>
      <c r="T26" s="161">
        <v>44.002478329903298</v>
      </c>
      <c r="U26" s="161">
        <v>43.697801190874102</v>
      </c>
      <c r="V26" s="161">
        <v>51.388835284723903</v>
      </c>
      <c r="W26" s="161">
        <v>44.242356257249099</v>
      </c>
      <c r="X26" s="161">
        <v>51.285984891773403</v>
      </c>
      <c r="Y26" s="161">
        <v>54.657214698320502</v>
      </c>
      <c r="Z26" s="161">
        <v>60.341633250187201</v>
      </c>
      <c r="AA26" s="161">
        <v>76.260659508886306</v>
      </c>
      <c r="AB26" s="161">
        <v>86.338097896308795</v>
      </c>
      <c r="AC26" s="161">
        <v>107.02706478731</v>
      </c>
      <c r="AD26" s="161">
        <v>111.161984913701</v>
      </c>
      <c r="AE26" s="55"/>
      <c r="AF26" s="156">
        <f t="shared" si="2"/>
        <v>1.5438805130752482</v>
      </c>
      <c r="AG26" s="156">
        <f t="shared" si="6"/>
        <v>3.8634341085669752E-2</v>
      </c>
      <c r="AH26" s="156">
        <f t="shared" si="3"/>
        <v>0.45765832120489081</v>
      </c>
      <c r="AI26" s="156">
        <f t="shared" si="4"/>
        <v>1.526266454363715</v>
      </c>
    </row>
    <row r="27" spans="1:40" s="37" customFormat="1" ht="13.15" x14ac:dyDescent="0.25">
      <c r="A27" s="86"/>
      <c r="B27" s="83"/>
      <c r="C27" s="160" t="s">
        <v>25</v>
      </c>
      <c r="D27" s="161">
        <v>1939.82864286271</v>
      </c>
      <c r="E27" s="161">
        <v>1851.03594562218</v>
      </c>
      <c r="F27" s="161">
        <v>1806.78576410959</v>
      </c>
      <c r="G27" s="161">
        <v>1766.9005243558699</v>
      </c>
      <c r="H27" s="161">
        <v>1887.5176966896099</v>
      </c>
      <c r="I27" s="161">
        <v>2078.4830459878699</v>
      </c>
      <c r="J27" s="161">
        <v>2425.4197537203399</v>
      </c>
      <c r="K27" s="161">
        <v>2827.7661284833198</v>
      </c>
      <c r="L27" s="161">
        <v>3124.70293952783</v>
      </c>
      <c r="M27" s="161">
        <v>3410.63568095546</v>
      </c>
      <c r="N27" s="161">
        <v>3523.07533966147</v>
      </c>
      <c r="O27" s="161">
        <v>3726.5645324437201</v>
      </c>
      <c r="P27" s="161">
        <v>3918.5135976070401</v>
      </c>
      <c r="Q27" s="161">
        <v>4373.5918782344097</v>
      </c>
      <c r="R27" s="161">
        <v>4660.74582560405</v>
      </c>
      <c r="S27" s="161">
        <v>4895.3770924807905</v>
      </c>
      <c r="T27" s="161">
        <v>5083.0012898758396</v>
      </c>
      <c r="U27" s="161">
        <v>5367.4507013185703</v>
      </c>
      <c r="V27" s="161">
        <v>5774.5038780775303</v>
      </c>
      <c r="W27" s="161">
        <v>4609.77943610686</v>
      </c>
      <c r="X27" s="161">
        <v>5128.2323553363904</v>
      </c>
      <c r="Y27" s="161">
        <v>5194.2978695848496</v>
      </c>
      <c r="Z27" s="161">
        <v>5699.5304054861799</v>
      </c>
      <c r="AA27" s="161">
        <v>6386.2152133084401</v>
      </c>
      <c r="AB27" s="161">
        <v>6265.9018754817598</v>
      </c>
      <c r="AC27" s="161">
        <v>6297.1837024141796</v>
      </c>
      <c r="AD27" s="161">
        <v>5925.3547613075798</v>
      </c>
      <c r="AE27" s="55"/>
      <c r="AF27" s="156">
        <f t="shared" si="2"/>
        <v>0.10394209300365899</v>
      </c>
      <c r="AG27" s="156">
        <f t="shared" si="6"/>
        <v>-5.9046862641794949E-2</v>
      </c>
      <c r="AH27" s="156">
        <f t="shared" si="3"/>
        <v>-7.2164879605131113E-2</v>
      </c>
      <c r="AI27" s="156">
        <f t="shared" si="4"/>
        <v>0.16571970444105791</v>
      </c>
    </row>
    <row r="28" spans="1:40" s="37" customFormat="1" ht="13.15" x14ac:dyDescent="0.25">
      <c r="A28" s="86"/>
      <c r="B28" s="83"/>
      <c r="C28" s="160" t="s">
        <v>26</v>
      </c>
      <c r="D28" s="161">
        <v>623.61992936914305</v>
      </c>
      <c r="E28" s="161">
        <v>604.39345657637602</v>
      </c>
      <c r="F28" s="161">
        <v>445.80147167135101</v>
      </c>
      <c r="G28" s="161">
        <v>371.48333216310402</v>
      </c>
      <c r="H28" s="161">
        <v>479.12973180032299</v>
      </c>
      <c r="I28" s="161">
        <v>444.07643405688299</v>
      </c>
      <c r="J28" s="161">
        <v>313.690552532075</v>
      </c>
      <c r="K28" s="161">
        <v>307.50315530554798</v>
      </c>
      <c r="L28" s="161">
        <v>379.52316257764801</v>
      </c>
      <c r="M28" s="161">
        <v>245.288093452624</v>
      </c>
      <c r="N28" s="161">
        <v>261.66061079842098</v>
      </c>
      <c r="O28" s="161">
        <v>273.13625757481799</v>
      </c>
      <c r="P28" s="161">
        <v>250.38291825708299</v>
      </c>
      <c r="Q28" s="161">
        <v>227.098026134279</v>
      </c>
      <c r="R28" s="161">
        <v>225.08898003953601</v>
      </c>
      <c r="S28" s="161">
        <v>213.706922448612</v>
      </c>
      <c r="T28" s="161">
        <v>147.89960422056501</v>
      </c>
      <c r="U28" s="161">
        <v>143.569154662286</v>
      </c>
      <c r="V28" s="161">
        <v>107.68997437333699</v>
      </c>
      <c r="W28" s="161">
        <v>51.8515908135888</v>
      </c>
      <c r="X28" s="161">
        <v>33.157636568492201</v>
      </c>
      <c r="Y28" s="161">
        <v>32.4429421133947</v>
      </c>
      <c r="Z28" s="161">
        <v>23.237956580596201</v>
      </c>
      <c r="AA28" s="161">
        <v>14.1540151912506</v>
      </c>
      <c r="AB28" s="161">
        <v>7.1183318730450704</v>
      </c>
      <c r="AC28" s="161">
        <v>6.2390277897197004</v>
      </c>
      <c r="AD28" s="161">
        <v>6.2026936226215001</v>
      </c>
      <c r="AE28" s="55"/>
      <c r="AF28" s="156">
        <f t="shared" si="2"/>
        <v>-0.95679647458249695</v>
      </c>
      <c r="AG28" s="156">
        <f t="shared" si="6"/>
        <v>-5.8236905368604921E-3</v>
      </c>
      <c r="AH28" s="156">
        <f t="shared" si="3"/>
        <v>-0.56177144514754107</v>
      </c>
      <c r="AI28" s="156">
        <f t="shared" si="4"/>
        <v>-0.95806145895176753</v>
      </c>
    </row>
    <row r="29" spans="1:40" ht="15.65" x14ac:dyDescent="0.25">
      <c r="A29" s="81"/>
      <c r="B29" s="84" t="s">
        <v>111</v>
      </c>
      <c r="C29" s="83"/>
      <c r="D29" s="121">
        <v>1432.47799202277</v>
      </c>
      <c r="E29" s="121">
        <v>1389.43415274433</v>
      </c>
      <c r="F29" s="121">
        <v>1595.4301771866701</v>
      </c>
      <c r="G29" s="121">
        <v>1622.8414433329999</v>
      </c>
      <c r="H29" s="121">
        <v>1639.4736846286701</v>
      </c>
      <c r="I29" s="121">
        <v>1640.3866901471699</v>
      </c>
      <c r="J29" s="121">
        <v>1576.78587302447</v>
      </c>
      <c r="K29" s="121">
        <v>1429.33404233899</v>
      </c>
      <c r="L29" s="121">
        <v>1363.8353520000001</v>
      </c>
      <c r="M29" s="121">
        <v>1385.0712179801801</v>
      </c>
      <c r="N29" s="121">
        <v>1263.04249524792</v>
      </c>
      <c r="O29" s="121">
        <v>1045.6071032</v>
      </c>
      <c r="P29" s="121">
        <v>860.47199905452806</v>
      </c>
      <c r="Q29" s="121">
        <v>568.26501302672102</v>
      </c>
      <c r="R29" s="121">
        <v>398.68257110000002</v>
      </c>
      <c r="S29" s="121">
        <v>430.38576130000001</v>
      </c>
      <c r="T29" s="121">
        <v>419.91772680000003</v>
      </c>
      <c r="U29" s="121">
        <v>421.41316030000002</v>
      </c>
      <c r="V29" s="121">
        <v>653.50443949999999</v>
      </c>
      <c r="W29" s="121">
        <v>440.25562239999999</v>
      </c>
      <c r="X29" s="121">
        <v>512.53012820000004</v>
      </c>
      <c r="Y29" s="121">
        <v>671.34228059999998</v>
      </c>
      <c r="Z29" s="121">
        <v>685.17852038207297</v>
      </c>
      <c r="AA29" s="121">
        <v>533.58476961666702</v>
      </c>
      <c r="AB29" s="121">
        <v>663.82245071101602</v>
      </c>
      <c r="AC29" s="121">
        <v>664.72510758333306</v>
      </c>
      <c r="AD29" s="121">
        <v>788.76194199559598</v>
      </c>
      <c r="AE29" s="55"/>
      <c r="AF29" s="159">
        <f t="shared" si="2"/>
        <v>0.87170695246936247</v>
      </c>
      <c r="AG29" s="159">
        <f t="shared" si="6"/>
        <v>0.18659869019121272</v>
      </c>
      <c r="AH29" s="159">
        <f t="shared" si="3"/>
        <v>0.47823173918972794</v>
      </c>
      <c r="AI29" s="159">
        <f t="shared" si="4"/>
        <v>0.87837257551946701</v>
      </c>
      <c r="AJ29" s="37"/>
      <c r="AK29" s="37"/>
      <c r="AL29" s="37"/>
      <c r="AM29" s="37"/>
      <c r="AN29" s="37"/>
    </row>
    <row r="30" spans="1:40" ht="15.65" x14ac:dyDescent="0.25">
      <c r="A30" s="81"/>
      <c r="B30" s="84" t="s">
        <v>112</v>
      </c>
      <c r="C30" s="83"/>
      <c r="D30" s="121">
        <v>960.84202457500305</v>
      </c>
      <c r="E30" s="121">
        <v>1060.4041257896199</v>
      </c>
      <c r="F30" s="121">
        <v>1077.63081564034</v>
      </c>
      <c r="G30" s="121">
        <v>1069.77882318347</v>
      </c>
      <c r="H30" s="121">
        <v>1087.47941717765</v>
      </c>
      <c r="I30" s="121">
        <v>1149.9814613641199</v>
      </c>
      <c r="J30" s="121">
        <v>1085.22369619758</v>
      </c>
      <c r="K30" s="121">
        <v>964.50926225623004</v>
      </c>
      <c r="L30" s="121">
        <v>948.99255525181002</v>
      </c>
      <c r="M30" s="121">
        <v>1060.0293324859599</v>
      </c>
      <c r="N30" s="121">
        <v>1166.1435931150399</v>
      </c>
      <c r="O30" s="121">
        <v>1479.55985866019</v>
      </c>
      <c r="P30" s="121">
        <v>1771.6355749807699</v>
      </c>
      <c r="Q30" s="121">
        <v>2890.6406933524199</v>
      </c>
      <c r="R30" s="121">
        <v>2529.310305036</v>
      </c>
      <c r="S30" s="121">
        <v>2402.9636588573399</v>
      </c>
      <c r="T30" s="121">
        <v>2414.7029542690598</v>
      </c>
      <c r="U30" s="121">
        <v>2545.1664495894402</v>
      </c>
      <c r="V30" s="121">
        <v>2494.3879155606801</v>
      </c>
      <c r="W30" s="121">
        <v>2603.6155479762501</v>
      </c>
      <c r="X30" s="121">
        <v>2638.9404560510802</v>
      </c>
      <c r="Y30" s="121">
        <v>2194.6598001439002</v>
      </c>
      <c r="Z30" s="121">
        <v>2605.0415147551898</v>
      </c>
      <c r="AA30" s="121">
        <v>2123.3856538466498</v>
      </c>
      <c r="AB30" s="121">
        <v>1896.2990511493699</v>
      </c>
      <c r="AC30" s="121">
        <v>1813.5498427427001</v>
      </c>
      <c r="AD30" s="121">
        <v>949.45933059999993</v>
      </c>
      <c r="AE30" s="55"/>
      <c r="AF30" s="159">
        <f t="shared" si="2"/>
        <v>-0.62695589879665559</v>
      </c>
      <c r="AG30" s="159">
        <f t="shared" si="6"/>
        <v>-0.47646361394506992</v>
      </c>
      <c r="AH30" s="159">
        <f t="shared" si="3"/>
        <v>-0.55285591720938998</v>
      </c>
      <c r="AI30" s="159">
        <f t="shared" si="4"/>
        <v>-0.60680077484420647</v>
      </c>
      <c r="AJ30" s="147"/>
      <c r="AK30" s="147"/>
      <c r="AL30" s="147"/>
      <c r="AM30" s="147"/>
      <c r="AN30" s="147"/>
    </row>
    <row r="31" spans="1:40" x14ac:dyDescent="0.25">
      <c r="A31" s="81"/>
      <c r="B31" s="84" t="s">
        <v>27</v>
      </c>
      <c r="C31" s="87"/>
      <c r="D31" s="121">
        <v>5452.1634987708003</v>
      </c>
      <c r="E31" s="121">
        <v>5778.7454672397898</v>
      </c>
      <c r="F31" s="121">
        <v>5768.9462686238403</v>
      </c>
      <c r="G31" s="121">
        <v>6031.4023932863302</v>
      </c>
      <c r="H31" s="121">
        <v>6399.92187809606</v>
      </c>
      <c r="I31" s="121">
        <v>6950.6302719834202</v>
      </c>
      <c r="J31" s="121">
        <v>7047.6383188557302</v>
      </c>
      <c r="K31" s="121">
        <v>6922.6630330928301</v>
      </c>
      <c r="L31" s="121">
        <v>6532.0597688999096</v>
      </c>
      <c r="M31" s="121">
        <v>6078.3505916077502</v>
      </c>
      <c r="N31" s="121">
        <v>6117.2510478534696</v>
      </c>
      <c r="O31" s="121">
        <v>5784.9931429971302</v>
      </c>
      <c r="P31" s="121">
        <v>5247.5239183513504</v>
      </c>
      <c r="Q31" s="121">
        <v>5210.2379878177599</v>
      </c>
      <c r="R31" s="121">
        <v>5497.7608485850396</v>
      </c>
      <c r="S31" s="121">
        <v>4817.7506327599103</v>
      </c>
      <c r="T31" s="121">
        <v>4357.4109254044397</v>
      </c>
      <c r="U31" s="121">
        <v>4550.7704697006202</v>
      </c>
      <c r="V31" s="121">
        <v>4590.1396776292604</v>
      </c>
      <c r="W31" s="121">
        <v>4026.29060925873</v>
      </c>
      <c r="X31" s="121">
        <v>4298.1363621522896</v>
      </c>
      <c r="Y31" s="121">
        <v>3762.2708241784599</v>
      </c>
      <c r="Z31" s="121">
        <v>3719.0024930321001</v>
      </c>
      <c r="AA31" s="121">
        <v>4092.10131988487</v>
      </c>
      <c r="AB31" s="121">
        <v>4077.0783352035901</v>
      </c>
      <c r="AC31" s="121">
        <v>4624.3715936025401</v>
      </c>
      <c r="AD31" s="121">
        <v>4529.74067024957</v>
      </c>
      <c r="AE31" s="55"/>
      <c r="AF31" s="156">
        <f t="shared" ref="AF31:AF40" si="8">(AD31-U31)/U31</f>
        <v>-4.6211514272293426E-3</v>
      </c>
      <c r="AG31" s="156">
        <f t="shared" ref="AG31:AG40" si="9">(AD31-AC31)/AC31</f>
        <v>-2.0463520596805979E-2</v>
      </c>
      <c r="AH31" s="156">
        <f t="shared" ref="AH31:AH40" si="10">(AD31-AA31)/AA31</f>
        <v>0.1069473398026745</v>
      </c>
      <c r="AI31" s="156">
        <f t="shared" ref="AI31:AI40" si="11">(AD31-T31)/T31</f>
        <v>3.9548655794756214E-2</v>
      </c>
      <c r="AJ31" s="147"/>
      <c r="AK31" s="147"/>
      <c r="AL31" s="147"/>
      <c r="AM31" s="147"/>
      <c r="AN31" s="147"/>
    </row>
    <row r="32" spans="1:40" s="37" customFormat="1" x14ac:dyDescent="0.25">
      <c r="A32" s="86"/>
      <c r="B32" s="83"/>
      <c r="C32" s="160" t="s">
        <v>28</v>
      </c>
      <c r="D32" s="162">
        <v>707.27043952892495</v>
      </c>
      <c r="E32" s="162">
        <v>732.35826193410503</v>
      </c>
      <c r="F32" s="162">
        <v>760.59817907424099</v>
      </c>
      <c r="G32" s="162">
        <v>801.456707326995</v>
      </c>
      <c r="H32" s="162">
        <v>872.86481298889305</v>
      </c>
      <c r="I32" s="162">
        <v>1002.04562259231</v>
      </c>
      <c r="J32" s="162">
        <v>1020.41693250847</v>
      </c>
      <c r="K32" s="162">
        <v>1029.0263604368399</v>
      </c>
      <c r="L32" s="162">
        <v>970.563198137835</v>
      </c>
      <c r="M32" s="162">
        <v>878.25062047980805</v>
      </c>
      <c r="N32" s="162">
        <v>837.82937855949501</v>
      </c>
      <c r="O32" s="162">
        <v>891.82396081221498</v>
      </c>
      <c r="P32" s="162">
        <v>795.17018808840601</v>
      </c>
      <c r="Q32" s="162">
        <v>897.55680664987506</v>
      </c>
      <c r="R32" s="162">
        <v>966.25027343673901</v>
      </c>
      <c r="S32" s="162">
        <v>873.38968493744801</v>
      </c>
      <c r="T32" s="162">
        <v>816.38492725124604</v>
      </c>
      <c r="U32" s="162">
        <v>811.81086138882995</v>
      </c>
      <c r="V32" s="162">
        <v>812.46163177037897</v>
      </c>
      <c r="W32" s="162">
        <v>634.89012666485405</v>
      </c>
      <c r="X32" s="162">
        <v>718.90364705373702</v>
      </c>
      <c r="Y32" s="162">
        <v>578.64943249261603</v>
      </c>
      <c r="Z32" s="162">
        <v>568.05749014715002</v>
      </c>
      <c r="AA32" s="162">
        <v>617.107146388415</v>
      </c>
      <c r="AB32" s="162">
        <v>587.35054515993704</v>
      </c>
      <c r="AC32" s="162">
        <v>655.91751661220405</v>
      </c>
      <c r="AD32" s="162">
        <v>538.02648170791394</v>
      </c>
      <c r="AE32" s="55"/>
      <c r="AF32" s="156">
        <f t="shared" si="8"/>
        <v>-0.33725143712974115</v>
      </c>
      <c r="AG32" s="156">
        <f t="shared" si="9"/>
        <v>-0.17973454271078787</v>
      </c>
      <c r="AH32" s="156">
        <f t="shared" si="10"/>
        <v>-0.1281473811206307</v>
      </c>
      <c r="AI32" s="156">
        <f t="shared" si="11"/>
        <v>-0.34096470457944411</v>
      </c>
      <c r="AJ32" s="147"/>
      <c r="AK32" s="147"/>
      <c r="AL32" s="147"/>
      <c r="AM32" s="147"/>
      <c r="AN32" s="147"/>
    </row>
    <row r="33" spans="1:35" s="37" customFormat="1" ht="13.15" x14ac:dyDescent="0.25">
      <c r="A33" s="86"/>
      <c r="B33" s="83"/>
      <c r="C33" s="160" t="s">
        <v>29</v>
      </c>
      <c r="D33" s="162">
        <v>242.23453649934501</v>
      </c>
      <c r="E33" s="162">
        <v>246.82986279283799</v>
      </c>
      <c r="F33" s="162">
        <v>247.271897715813</v>
      </c>
      <c r="G33" s="162">
        <v>252.84519582820201</v>
      </c>
      <c r="H33" s="162">
        <v>277.63351823134502</v>
      </c>
      <c r="I33" s="162">
        <v>297.594790982733</v>
      </c>
      <c r="J33" s="162">
        <v>300.81359727998802</v>
      </c>
      <c r="K33" s="162">
        <v>313.16282987819801</v>
      </c>
      <c r="L33" s="162">
        <v>300.17216731811601</v>
      </c>
      <c r="M33" s="162">
        <v>284.09430749601398</v>
      </c>
      <c r="N33" s="162">
        <v>288.33004180493799</v>
      </c>
      <c r="O33" s="162">
        <v>290.144670526065</v>
      </c>
      <c r="P33" s="162">
        <v>279.90654698935299</v>
      </c>
      <c r="Q33" s="162">
        <v>316.22487518006199</v>
      </c>
      <c r="R33" s="162">
        <v>339.17510666788701</v>
      </c>
      <c r="S33" s="162">
        <v>328.97039292358897</v>
      </c>
      <c r="T33" s="162">
        <v>313.62138737307799</v>
      </c>
      <c r="U33" s="162">
        <v>321.86752048329799</v>
      </c>
      <c r="V33" s="162">
        <v>319.86856249273001</v>
      </c>
      <c r="W33" s="162">
        <v>289.314658452841</v>
      </c>
      <c r="X33" s="162">
        <v>323.11729102507201</v>
      </c>
      <c r="Y33" s="162">
        <v>324.03464159650099</v>
      </c>
      <c r="Z33" s="162">
        <v>329.28395761100501</v>
      </c>
      <c r="AA33" s="162">
        <v>359.178068148759</v>
      </c>
      <c r="AB33" s="162">
        <v>354.27324292225398</v>
      </c>
      <c r="AC33" s="162">
        <v>357.480356134842</v>
      </c>
      <c r="AD33" s="162">
        <v>290.69863357861601</v>
      </c>
      <c r="AE33" s="55"/>
      <c r="AF33" s="156">
        <f t="shared" si="8"/>
        <v>-9.683762703947435E-2</v>
      </c>
      <c r="AG33" s="156">
        <f t="shared" si="9"/>
        <v>-0.1868122860743594</v>
      </c>
      <c r="AH33" s="156">
        <f t="shared" si="10"/>
        <v>-0.19065594657015972</v>
      </c>
      <c r="AI33" s="156">
        <f t="shared" si="11"/>
        <v>-7.3090531186234167E-2</v>
      </c>
    </row>
    <row r="34" spans="1:35" s="37" customFormat="1" ht="13.15" x14ac:dyDescent="0.25">
      <c r="A34" s="86"/>
      <c r="B34" s="83"/>
      <c r="C34" s="160" t="s">
        <v>30</v>
      </c>
      <c r="D34" s="162">
        <v>1345.2537551508501</v>
      </c>
      <c r="E34" s="162">
        <v>1408.20860000885</v>
      </c>
      <c r="F34" s="162">
        <v>1422.9316490746501</v>
      </c>
      <c r="G34" s="162">
        <v>1469.0005905609501</v>
      </c>
      <c r="H34" s="162">
        <v>1621.1933541073699</v>
      </c>
      <c r="I34" s="162">
        <v>1839.7227660933499</v>
      </c>
      <c r="J34" s="162">
        <v>1857.08068103953</v>
      </c>
      <c r="K34" s="162">
        <v>1852.54974179138</v>
      </c>
      <c r="L34" s="162">
        <v>1516.90114078796</v>
      </c>
      <c r="M34" s="162">
        <v>1448.9625276863601</v>
      </c>
      <c r="N34" s="162">
        <v>1511.99178287519</v>
      </c>
      <c r="O34" s="162">
        <v>1359.6563946675201</v>
      </c>
      <c r="P34" s="162">
        <v>1463.6849557937301</v>
      </c>
      <c r="Q34" s="162">
        <v>1629.6780640296799</v>
      </c>
      <c r="R34" s="162">
        <v>1637.66677940769</v>
      </c>
      <c r="S34" s="162">
        <v>1455.8729180022799</v>
      </c>
      <c r="T34" s="162">
        <v>1359.25008112821</v>
      </c>
      <c r="U34" s="162">
        <v>1418.76993566398</v>
      </c>
      <c r="V34" s="162">
        <v>1551.20807628695</v>
      </c>
      <c r="W34" s="162">
        <v>1247.5652410955399</v>
      </c>
      <c r="X34" s="162">
        <v>1408.7592267331099</v>
      </c>
      <c r="Y34" s="162">
        <v>1287.9803121559601</v>
      </c>
      <c r="Z34" s="162">
        <v>1252.34629306784</v>
      </c>
      <c r="AA34" s="162">
        <v>1330.16065385804</v>
      </c>
      <c r="AB34" s="162">
        <v>1261.2026108550599</v>
      </c>
      <c r="AC34" s="162">
        <v>1418.1885118887999</v>
      </c>
      <c r="AD34" s="162">
        <v>1360.8219770411099</v>
      </c>
      <c r="AE34" s="55"/>
      <c r="AF34" s="156">
        <f t="shared" si="8"/>
        <v>-4.0843802202328652E-2</v>
      </c>
      <c r="AG34" s="156">
        <f t="shared" si="9"/>
        <v>-4.0450570828053707E-2</v>
      </c>
      <c r="AH34" s="156">
        <f t="shared" si="10"/>
        <v>2.3050842087486863E-2</v>
      </c>
      <c r="AI34" s="156">
        <f t="shared" si="11"/>
        <v>1.1564434938971489E-3</v>
      </c>
    </row>
    <row r="35" spans="1:35" s="37" customFormat="1" ht="13.15" x14ac:dyDescent="0.25">
      <c r="A35" s="86"/>
      <c r="B35" s="83"/>
      <c r="C35" s="160" t="s">
        <v>31</v>
      </c>
      <c r="D35" s="162">
        <v>34.872145403363596</v>
      </c>
      <c r="E35" s="162">
        <v>36.4155029261726</v>
      </c>
      <c r="F35" s="162">
        <v>37.601150038781398</v>
      </c>
      <c r="G35" s="162">
        <v>41.410840656399003</v>
      </c>
      <c r="H35" s="162">
        <v>46.906612412441802</v>
      </c>
      <c r="I35" s="162">
        <v>55.901846282432999</v>
      </c>
      <c r="J35" s="162">
        <v>66.733478690614604</v>
      </c>
      <c r="K35" s="162">
        <v>78.2349720634883</v>
      </c>
      <c r="L35" s="162">
        <v>89.261283213389305</v>
      </c>
      <c r="M35" s="162">
        <v>99.813689990574005</v>
      </c>
      <c r="N35" s="162">
        <v>108.228201239295</v>
      </c>
      <c r="O35" s="162">
        <v>128.016762806087</v>
      </c>
      <c r="P35" s="162">
        <v>145.01070369291301</v>
      </c>
      <c r="Q35" s="162">
        <v>162.058984284264</v>
      </c>
      <c r="R35" s="162">
        <v>183.444145147483</v>
      </c>
      <c r="S35" s="162">
        <v>181.32585732084999</v>
      </c>
      <c r="T35" s="162">
        <v>170.24686425404701</v>
      </c>
      <c r="U35" s="162">
        <v>165.681827912009</v>
      </c>
      <c r="V35" s="162">
        <v>153.58454182140301</v>
      </c>
      <c r="W35" s="162">
        <v>147.565715154353</v>
      </c>
      <c r="X35" s="162">
        <v>148.26957086108899</v>
      </c>
      <c r="Y35" s="162">
        <v>155.80883549611701</v>
      </c>
      <c r="Z35" s="162">
        <v>155.29288982860601</v>
      </c>
      <c r="AA35" s="162">
        <v>152.479802146325</v>
      </c>
      <c r="AB35" s="162">
        <v>163.068896363834</v>
      </c>
      <c r="AC35" s="162">
        <v>167.90828324217</v>
      </c>
      <c r="AD35" s="162">
        <v>141.337874317368</v>
      </c>
      <c r="AE35" s="55"/>
      <c r="AF35" s="156">
        <f t="shared" si="8"/>
        <v>-0.14693194722338337</v>
      </c>
      <c r="AG35" s="156">
        <f t="shared" si="9"/>
        <v>-0.15824358638983965</v>
      </c>
      <c r="AH35" s="156">
        <f t="shared" si="10"/>
        <v>-7.307149977978597E-2</v>
      </c>
      <c r="AI35" s="156">
        <f t="shared" si="11"/>
        <v>-0.16980629900789376</v>
      </c>
    </row>
    <row r="36" spans="1:35" s="37" customFormat="1" ht="13.15" x14ac:dyDescent="0.25">
      <c r="A36" s="86"/>
      <c r="B36" s="83"/>
      <c r="C36" s="160" t="s">
        <v>32</v>
      </c>
      <c r="D36" s="162">
        <v>2259.35541002932</v>
      </c>
      <c r="E36" s="162">
        <v>2239.0052853278198</v>
      </c>
      <c r="F36" s="162">
        <v>2242.1180839613498</v>
      </c>
      <c r="G36" s="162">
        <v>2329.8404501387899</v>
      </c>
      <c r="H36" s="162">
        <v>2319.0819521970202</v>
      </c>
      <c r="I36" s="162">
        <v>2358.1275907825898</v>
      </c>
      <c r="J36" s="162">
        <v>2280.00130433713</v>
      </c>
      <c r="K36" s="162">
        <v>2191.2669439229298</v>
      </c>
      <c r="L36" s="162">
        <v>2063.7972969426</v>
      </c>
      <c r="M36" s="162">
        <v>1948.2134959549901</v>
      </c>
      <c r="N36" s="162">
        <v>1702.0504558745499</v>
      </c>
      <c r="O36" s="162">
        <v>1234.5763591852401</v>
      </c>
      <c r="P36" s="162">
        <v>1192.45015628695</v>
      </c>
      <c r="Q36" s="162">
        <v>1133.41227017387</v>
      </c>
      <c r="R36" s="162">
        <v>1230.03362142525</v>
      </c>
      <c r="S36" s="162">
        <v>980.247119575738</v>
      </c>
      <c r="T36" s="162">
        <v>916.89744539785602</v>
      </c>
      <c r="U36" s="162">
        <v>891.29323425250095</v>
      </c>
      <c r="V36" s="162">
        <v>850.44357525780094</v>
      </c>
      <c r="W36" s="162">
        <v>831.35198789114202</v>
      </c>
      <c r="X36" s="162">
        <v>855.63362897928198</v>
      </c>
      <c r="Y36" s="162">
        <v>602.64974743726304</v>
      </c>
      <c r="Z36" s="162">
        <v>607.75194487750696</v>
      </c>
      <c r="AA36" s="162">
        <v>614.58052684332995</v>
      </c>
      <c r="AB36" s="162">
        <v>674.24908990251197</v>
      </c>
      <c r="AC36" s="162">
        <v>727.74287822451902</v>
      </c>
      <c r="AD36" s="162">
        <v>753.96427110456602</v>
      </c>
      <c r="AE36" s="55"/>
      <c r="AF36" s="156">
        <f t="shared" si="8"/>
        <v>-0.15407831886338544</v>
      </c>
      <c r="AG36" s="156">
        <f t="shared" si="9"/>
        <v>3.6031122618498966E-2</v>
      </c>
      <c r="AH36" s="156">
        <f t="shared" si="10"/>
        <v>0.22679492462469128</v>
      </c>
      <c r="AI36" s="156">
        <f t="shared" si="11"/>
        <v>-0.17770054340438343</v>
      </c>
    </row>
    <row r="37" spans="1:35" s="37" customFormat="1" ht="13.15" x14ac:dyDescent="0.25">
      <c r="A37" s="86"/>
      <c r="B37" s="83"/>
      <c r="C37" s="160" t="s">
        <v>33</v>
      </c>
      <c r="D37" s="162">
        <v>863.17721215899996</v>
      </c>
      <c r="E37" s="162">
        <v>1115.9279542500001</v>
      </c>
      <c r="F37" s="162">
        <v>1058.425308759</v>
      </c>
      <c r="G37" s="162">
        <v>1136.848608775</v>
      </c>
      <c r="H37" s="162">
        <v>1262.2416281589999</v>
      </c>
      <c r="I37" s="162">
        <v>1397.23765525</v>
      </c>
      <c r="J37" s="162">
        <v>1522.5923250000001</v>
      </c>
      <c r="K37" s="162">
        <v>1458.4221849999999</v>
      </c>
      <c r="L37" s="162">
        <v>1591.3646825000001</v>
      </c>
      <c r="M37" s="162">
        <v>1419.01595</v>
      </c>
      <c r="N37" s="162">
        <v>1668.8211875</v>
      </c>
      <c r="O37" s="162">
        <v>1880.774995</v>
      </c>
      <c r="P37" s="162">
        <v>1371.3013675</v>
      </c>
      <c r="Q37" s="162">
        <v>1071.3069875000001</v>
      </c>
      <c r="R37" s="162">
        <v>1141.1909224999999</v>
      </c>
      <c r="S37" s="162">
        <v>997.94466</v>
      </c>
      <c r="T37" s="162">
        <v>781.01022</v>
      </c>
      <c r="U37" s="162">
        <v>941.34708999999998</v>
      </c>
      <c r="V37" s="162">
        <v>902.57329000000004</v>
      </c>
      <c r="W37" s="162">
        <v>875.60288000000003</v>
      </c>
      <c r="X37" s="162">
        <v>843.45299750000004</v>
      </c>
      <c r="Y37" s="162">
        <v>813.14785500000005</v>
      </c>
      <c r="Z37" s="162">
        <v>806.26991750000002</v>
      </c>
      <c r="AA37" s="162">
        <v>1018.5951225</v>
      </c>
      <c r="AB37" s="162">
        <v>1036.9339500000001</v>
      </c>
      <c r="AC37" s="162">
        <v>1297.1340475</v>
      </c>
      <c r="AD37" s="162">
        <v>1444.8914325000001</v>
      </c>
      <c r="AE37" s="55"/>
      <c r="AF37" s="156">
        <f t="shared" si="8"/>
        <v>0.53491889213786181</v>
      </c>
      <c r="AG37" s="156">
        <f t="shared" si="9"/>
        <v>0.11391065193668823</v>
      </c>
      <c r="AH37" s="156">
        <f t="shared" si="10"/>
        <v>0.41851399106812437</v>
      </c>
      <c r="AI37" s="156">
        <f t="shared" si="11"/>
        <v>0.85002884149198465</v>
      </c>
    </row>
    <row r="38" spans="1:35" x14ac:dyDescent="0.25">
      <c r="A38" s="88" t="s">
        <v>34</v>
      </c>
      <c r="B38" s="89" t="s">
        <v>35</v>
      </c>
      <c r="C38" s="90"/>
      <c r="D38" s="120">
        <v>4114.6437015337497</v>
      </c>
      <c r="E38" s="120">
        <v>4008.95696787318</v>
      </c>
      <c r="F38" s="120">
        <v>3964.9386733473898</v>
      </c>
      <c r="G38" s="120">
        <v>3896.30838475775</v>
      </c>
      <c r="H38" s="120">
        <v>5128.3892034788396</v>
      </c>
      <c r="I38" s="120">
        <v>5400.61643600763</v>
      </c>
      <c r="J38" s="120">
        <v>5906.8824472015203</v>
      </c>
      <c r="K38" s="120">
        <v>6086.91894364168</v>
      </c>
      <c r="L38" s="120">
        <v>6005.49753506462</v>
      </c>
      <c r="M38" s="120">
        <v>5757.5617979351</v>
      </c>
      <c r="N38" s="120">
        <v>5730.9354091639498</v>
      </c>
      <c r="O38" s="120">
        <v>5929.9256399331598</v>
      </c>
      <c r="P38" s="120">
        <v>5410.4066595193199</v>
      </c>
      <c r="Q38" s="120">
        <v>5262.5383102619699</v>
      </c>
      <c r="R38" s="120">
        <v>5152.3741215359196</v>
      </c>
      <c r="S38" s="120">
        <v>5350.2771586098297</v>
      </c>
      <c r="T38" s="120">
        <v>5074.2794770377704</v>
      </c>
      <c r="U38" s="120">
        <v>5059.5825671284101</v>
      </c>
      <c r="V38" s="120">
        <v>5475.1655991898797</v>
      </c>
      <c r="W38" s="120">
        <v>4933.9985604427202</v>
      </c>
      <c r="X38" s="120">
        <v>4874.9622534418304</v>
      </c>
      <c r="Y38" s="120">
        <v>5415.3325465825401</v>
      </c>
      <c r="Z38" s="120">
        <v>5122.0014873536202</v>
      </c>
      <c r="AA38" s="120">
        <v>5443.6719065078896</v>
      </c>
      <c r="AB38" s="120">
        <v>5173.2222914037802</v>
      </c>
      <c r="AC38" s="120">
        <v>4924.3585886887004</v>
      </c>
      <c r="AD38" s="120">
        <v>4438.5641704052996</v>
      </c>
      <c r="AE38" s="64"/>
      <c r="AF38" s="156">
        <f t="shared" si="8"/>
        <v>-0.122741034163135</v>
      </c>
      <c r="AG38" s="156">
        <f t="shared" si="9"/>
        <v>-9.8651308497166565E-2</v>
      </c>
      <c r="AH38" s="156">
        <f t="shared" si="10"/>
        <v>-0.18463782413135285</v>
      </c>
      <c r="AI38" s="156">
        <f t="shared" si="11"/>
        <v>-0.12528188672090734</v>
      </c>
    </row>
    <row r="39" spans="1:35" x14ac:dyDescent="0.25">
      <c r="A39" s="91"/>
      <c r="B39" s="82" t="s">
        <v>36</v>
      </c>
      <c r="C39" s="92"/>
      <c r="D39" s="121">
        <v>836.01058943121905</v>
      </c>
      <c r="E39" s="121">
        <v>834.45592852218294</v>
      </c>
      <c r="F39" s="121">
        <v>576.29873123213099</v>
      </c>
      <c r="G39" s="121">
        <v>752.00714897736202</v>
      </c>
      <c r="H39" s="121">
        <v>944.82737972633095</v>
      </c>
      <c r="I39" s="121">
        <v>913.89706577186098</v>
      </c>
      <c r="J39" s="121">
        <v>968.33821546997001</v>
      </c>
      <c r="K39" s="121">
        <v>997.85359361817905</v>
      </c>
      <c r="L39" s="121">
        <v>874.19104137421198</v>
      </c>
      <c r="M39" s="121">
        <v>810.80085953204605</v>
      </c>
      <c r="N39" s="121">
        <v>812.414143268511</v>
      </c>
      <c r="O39" s="121">
        <v>880.61837113359502</v>
      </c>
      <c r="P39" s="121">
        <v>809.25621726451504</v>
      </c>
      <c r="Q39" s="121">
        <v>748.40596212265098</v>
      </c>
      <c r="R39" s="121">
        <v>864.90193978502896</v>
      </c>
      <c r="S39" s="121">
        <v>953.47504209045701</v>
      </c>
      <c r="T39" s="121">
        <v>790.49785653936999</v>
      </c>
      <c r="U39" s="121">
        <v>882.68714796131303</v>
      </c>
      <c r="V39" s="121">
        <v>849.59647660023404</v>
      </c>
      <c r="W39" s="121">
        <v>754.56063579186196</v>
      </c>
      <c r="X39" s="121">
        <v>924.30055581289696</v>
      </c>
      <c r="Y39" s="121">
        <v>927.910923236705</v>
      </c>
      <c r="Z39" s="121">
        <v>1019.11588423583</v>
      </c>
      <c r="AA39" s="121">
        <v>1095.0054324498899</v>
      </c>
      <c r="AB39" s="121">
        <v>1027.7505900097501</v>
      </c>
      <c r="AC39" s="121">
        <v>859.53888812347202</v>
      </c>
      <c r="AD39" s="121">
        <v>969.29233837699996</v>
      </c>
      <c r="AE39" s="65"/>
      <c r="AF39" s="156">
        <f t="shared" si="8"/>
        <v>9.8115386199644453E-2</v>
      </c>
      <c r="AG39" s="156">
        <f t="shared" si="9"/>
        <v>0.12768875471491403</v>
      </c>
      <c r="AH39" s="156">
        <f t="shared" si="10"/>
        <v>-0.11480590903702467</v>
      </c>
      <c r="AI39" s="156">
        <f t="shared" si="11"/>
        <v>0.22617959094835988</v>
      </c>
    </row>
    <row r="40" spans="1:35" x14ac:dyDescent="0.25">
      <c r="A40" s="91"/>
      <c r="B40" s="93" t="s">
        <v>37</v>
      </c>
      <c r="C40" s="92"/>
      <c r="D40" s="121">
        <v>3278.63311210253</v>
      </c>
      <c r="E40" s="121">
        <v>3174.5010393510001</v>
      </c>
      <c r="F40" s="121">
        <v>3388.6399421152601</v>
      </c>
      <c r="G40" s="121">
        <v>3144.30123578039</v>
      </c>
      <c r="H40" s="121">
        <v>4183.5618237525096</v>
      </c>
      <c r="I40" s="121">
        <v>4486.7193702357699</v>
      </c>
      <c r="J40" s="121">
        <v>4938.5442317315501</v>
      </c>
      <c r="K40" s="121">
        <v>5089.0653500235003</v>
      </c>
      <c r="L40" s="121">
        <v>5131.3064936904102</v>
      </c>
      <c r="M40" s="121">
        <v>4946.7609384030602</v>
      </c>
      <c r="N40" s="121">
        <v>4918.5212658954297</v>
      </c>
      <c r="O40" s="121">
        <v>5049.30726879957</v>
      </c>
      <c r="P40" s="121">
        <v>4601.1504422547996</v>
      </c>
      <c r="Q40" s="121">
        <v>4514.1323481393201</v>
      </c>
      <c r="R40" s="121">
        <v>4287.4721817508898</v>
      </c>
      <c r="S40" s="121">
        <v>4396.8021165193704</v>
      </c>
      <c r="T40" s="121">
        <v>4283.7816204984001</v>
      </c>
      <c r="U40" s="121">
        <v>4176.8954191671</v>
      </c>
      <c r="V40" s="121">
        <v>4625.5691225896398</v>
      </c>
      <c r="W40" s="121">
        <v>4179.4379246508597</v>
      </c>
      <c r="X40" s="121">
        <v>3950.6616976289301</v>
      </c>
      <c r="Y40" s="121">
        <v>4487.4216233458301</v>
      </c>
      <c r="Z40" s="121">
        <v>4102.8856031177802</v>
      </c>
      <c r="AA40" s="121">
        <v>4348.6664740579999</v>
      </c>
      <c r="AB40" s="121">
        <v>4145.4717013940399</v>
      </c>
      <c r="AC40" s="121">
        <v>4064.8197005652301</v>
      </c>
      <c r="AD40" s="121">
        <v>3469.2718320283002</v>
      </c>
      <c r="AE40" s="65"/>
      <c r="AF40" s="156">
        <f t="shared" si="8"/>
        <v>-0.1694137669551479</v>
      </c>
      <c r="AG40" s="156">
        <f t="shared" si="9"/>
        <v>-0.14651273916383462</v>
      </c>
      <c r="AH40" s="156">
        <f t="shared" si="10"/>
        <v>-0.20222168043369954</v>
      </c>
      <c r="AI40" s="156">
        <f t="shared" si="11"/>
        <v>-0.19013802771191102</v>
      </c>
    </row>
    <row r="41" spans="1:35" ht="16.3" x14ac:dyDescent="0.35">
      <c r="A41" s="94" t="s">
        <v>38</v>
      </c>
      <c r="B41" s="95" t="s">
        <v>39</v>
      </c>
      <c r="C41" s="95"/>
      <c r="D41" s="120" t="s">
        <v>79</v>
      </c>
      <c r="E41" s="120" t="s">
        <v>79</v>
      </c>
      <c r="F41" s="120" t="s">
        <v>79</v>
      </c>
      <c r="G41" s="120" t="s">
        <v>79</v>
      </c>
      <c r="H41" s="120" t="s">
        <v>79</v>
      </c>
      <c r="I41" s="120" t="s">
        <v>79</v>
      </c>
      <c r="J41" s="120" t="s">
        <v>79</v>
      </c>
      <c r="K41" s="120" t="s">
        <v>79</v>
      </c>
      <c r="L41" s="120" t="s">
        <v>79</v>
      </c>
      <c r="M41" s="120" t="s">
        <v>79</v>
      </c>
      <c r="N41" s="120" t="s">
        <v>79</v>
      </c>
      <c r="O41" s="120" t="s">
        <v>79</v>
      </c>
      <c r="P41" s="120" t="s">
        <v>79</v>
      </c>
      <c r="Q41" s="120" t="s">
        <v>79</v>
      </c>
      <c r="R41" s="120" t="s">
        <v>79</v>
      </c>
      <c r="S41" s="120" t="s">
        <v>79</v>
      </c>
      <c r="T41" s="120" t="s">
        <v>79</v>
      </c>
      <c r="U41" s="120" t="s">
        <v>79</v>
      </c>
      <c r="V41" s="120" t="s">
        <v>79</v>
      </c>
      <c r="W41" s="120" t="s">
        <v>79</v>
      </c>
      <c r="X41" s="120" t="s">
        <v>79</v>
      </c>
      <c r="Y41" s="120" t="s">
        <v>79</v>
      </c>
      <c r="Z41" s="120" t="s">
        <v>79</v>
      </c>
      <c r="AA41" s="120" t="s">
        <v>79</v>
      </c>
      <c r="AB41" s="120" t="s">
        <v>79</v>
      </c>
      <c r="AC41" s="120" t="s">
        <v>79</v>
      </c>
      <c r="AD41" s="120" t="s">
        <v>79</v>
      </c>
      <c r="AE41" s="64"/>
      <c r="AF41" s="120" t="s">
        <v>79</v>
      </c>
      <c r="AG41" s="120" t="s">
        <v>79</v>
      </c>
      <c r="AH41" s="120" t="s">
        <v>79</v>
      </c>
      <c r="AI41" s="120" t="s">
        <v>79</v>
      </c>
    </row>
    <row r="42" spans="1:35" x14ac:dyDescent="0.25">
      <c r="A42" s="96" t="s">
        <v>40</v>
      </c>
      <c r="B42" s="77"/>
      <c r="C42" s="97"/>
      <c r="D42" s="119">
        <v>3311.4118222367301</v>
      </c>
      <c r="E42" s="119">
        <v>3324.1805111767299</v>
      </c>
      <c r="F42" s="119">
        <v>3390.0042094740802</v>
      </c>
      <c r="G42" s="119">
        <v>3445.2602467537599</v>
      </c>
      <c r="H42" s="119">
        <v>3679.7642759891</v>
      </c>
      <c r="I42" s="119">
        <v>3809.0993863629801</v>
      </c>
      <c r="J42" s="119">
        <v>3911.4450864383598</v>
      </c>
      <c r="K42" s="119">
        <v>4346.6369342712696</v>
      </c>
      <c r="L42" s="119">
        <v>4528.5807955070904</v>
      </c>
      <c r="M42" s="119">
        <v>4559.7647005520703</v>
      </c>
      <c r="N42" s="119">
        <v>4659.5328440375197</v>
      </c>
      <c r="O42" s="119">
        <v>4023.84562459674</v>
      </c>
      <c r="P42" s="119">
        <v>4195.9457240484298</v>
      </c>
      <c r="Q42" s="119">
        <v>4532.9691122745298</v>
      </c>
      <c r="R42" s="119">
        <v>5022.5856035064999</v>
      </c>
      <c r="S42" s="119">
        <v>4598.1037543495504</v>
      </c>
      <c r="T42" s="119">
        <v>3956.4719083411901</v>
      </c>
      <c r="U42" s="119">
        <v>4263.7568430863503</v>
      </c>
      <c r="V42" s="119">
        <v>4283.6215343285403</v>
      </c>
      <c r="W42" s="119">
        <v>4093.90263349013</v>
      </c>
      <c r="X42" s="119">
        <v>3991.4502148709698</v>
      </c>
      <c r="Y42" s="119">
        <v>3825.2692317433898</v>
      </c>
      <c r="Z42" s="119">
        <v>3902.0889781833698</v>
      </c>
      <c r="AA42" s="119">
        <v>3858.2379280192299</v>
      </c>
      <c r="AB42" s="119">
        <v>3766.5144421338</v>
      </c>
      <c r="AC42" s="119">
        <v>3637.58453222243</v>
      </c>
      <c r="AD42" s="119">
        <v>4195.0060226107298</v>
      </c>
      <c r="AE42" s="62"/>
      <c r="AF42" s="156">
        <f>(AD42-U42)/U42</f>
        <v>-1.6124470274870246E-2</v>
      </c>
      <c r="AG42" s="156">
        <f>(AD42-AC42)/AC42</f>
        <v>0.15323946026561089</v>
      </c>
      <c r="AH42" s="156">
        <f>(AD42-AA42)/AA42</f>
        <v>8.7285465768149856E-2</v>
      </c>
      <c r="AI42" s="156">
        <f>(AD42-T42)/T42</f>
        <v>6.028960139124271E-2</v>
      </c>
    </row>
    <row r="43" spans="1:35" x14ac:dyDescent="0.25">
      <c r="A43" s="79" t="s">
        <v>5</v>
      </c>
      <c r="B43" s="80" t="s">
        <v>41</v>
      </c>
      <c r="C43" s="80"/>
      <c r="D43" s="120">
        <v>875.58530891477994</v>
      </c>
      <c r="E43" s="120">
        <v>774.73845153294599</v>
      </c>
      <c r="F43" s="120">
        <v>842.22581798406304</v>
      </c>
      <c r="G43" s="120">
        <v>878.372230123956</v>
      </c>
      <c r="H43" s="120">
        <v>983.453093569776</v>
      </c>
      <c r="I43" s="120">
        <v>1050.8939443681099</v>
      </c>
      <c r="J43" s="120">
        <v>1014.48156785213</v>
      </c>
      <c r="K43" s="120">
        <v>1176.94159204888</v>
      </c>
      <c r="L43" s="120">
        <v>1163.9751751640199</v>
      </c>
      <c r="M43" s="120">
        <v>1379.7609033548299</v>
      </c>
      <c r="N43" s="120">
        <v>1401.38042741306</v>
      </c>
      <c r="O43" s="120">
        <v>1327.8005684684999</v>
      </c>
      <c r="P43" s="120">
        <v>1381.40345365094</v>
      </c>
      <c r="Q43" s="120">
        <v>1358.2349577583</v>
      </c>
      <c r="R43" s="120">
        <v>1489.53321385545</v>
      </c>
      <c r="S43" s="120">
        <v>1496.0012612461801</v>
      </c>
      <c r="T43" s="120">
        <v>1444.2250541968299</v>
      </c>
      <c r="U43" s="120">
        <v>1467.15331367523</v>
      </c>
      <c r="V43" s="120">
        <v>1327.09153845789</v>
      </c>
      <c r="W43" s="120">
        <v>1075.40486990774</v>
      </c>
      <c r="X43" s="120">
        <v>1178.8850577277001</v>
      </c>
      <c r="Y43" s="120">
        <v>1190.50959417481</v>
      </c>
      <c r="Z43" s="120">
        <v>1274.44082336107</v>
      </c>
      <c r="AA43" s="120">
        <v>1167.3533904220601</v>
      </c>
      <c r="AB43" s="120">
        <v>1175.9232527409799</v>
      </c>
      <c r="AC43" s="120">
        <v>1217.07470601406</v>
      </c>
      <c r="AD43" s="120">
        <v>1199.7233181300801</v>
      </c>
      <c r="AE43" s="63"/>
      <c r="AF43" s="156">
        <f>(AD43-U43)/U43</f>
        <v>-0.18227815256418964</v>
      </c>
      <c r="AG43" s="156">
        <f>(AD43-AC43)/AC43</f>
        <v>-1.4256633383505258E-2</v>
      </c>
      <c r="AH43" s="156">
        <f>(AD43-AA43)/AA43</f>
        <v>2.7729330272743324E-2</v>
      </c>
      <c r="AI43" s="156">
        <f>(AD43-T43)/T43</f>
        <v>-0.1692961463009125</v>
      </c>
    </row>
    <row r="44" spans="1:35" s="37" customFormat="1" ht="13.15" x14ac:dyDescent="0.25">
      <c r="A44" s="86"/>
      <c r="B44" s="98"/>
      <c r="C44" s="87" t="s">
        <v>42</v>
      </c>
      <c r="D44" s="122">
        <v>648.85467192309295</v>
      </c>
      <c r="E44" s="122">
        <v>539.58742141416894</v>
      </c>
      <c r="F44" s="122">
        <v>610.51959320848698</v>
      </c>
      <c r="G44" s="122">
        <v>631.58794169996997</v>
      </c>
      <c r="H44" s="122">
        <v>728.05594046822</v>
      </c>
      <c r="I44" s="122">
        <v>804.60516014196401</v>
      </c>
      <c r="J44" s="122">
        <v>770.51988259857899</v>
      </c>
      <c r="K44" s="122">
        <v>914.72252719942003</v>
      </c>
      <c r="L44" s="122">
        <v>918.61889111768596</v>
      </c>
      <c r="M44" s="122">
        <v>1124.1674172614</v>
      </c>
      <c r="N44" s="122">
        <v>1121.7842456620001</v>
      </c>
      <c r="O44" s="122">
        <v>1082.8277509828699</v>
      </c>
      <c r="P44" s="122">
        <v>1128.0921163783401</v>
      </c>
      <c r="Q44" s="122">
        <v>1134.04157213386</v>
      </c>
      <c r="R44" s="122">
        <v>1243.7828224499799</v>
      </c>
      <c r="S44" s="122">
        <v>1257.6933531971799</v>
      </c>
      <c r="T44" s="122">
        <v>1219.0220386871899</v>
      </c>
      <c r="U44" s="122">
        <v>1254.0123305674699</v>
      </c>
      <c r="V44" s="122">
        <v>1127.30678535228</v>
      </c>
      <c r="W44" s="122">
        <v>904.73365585955105</v>
      </c>
      <c r="X44" s="122">
        <v>987.54326002832897</v>
      </c>
      <c r="Y44" s="122">
        <v>990.51472647021296</v>
      </c>
      <c r="Z44" s="122">
        <v>1073.0458204889701</v>
      </c>
      <c r="AA44" s="122">
        <v>978.15718795148496</v>
      </c>
      <c r="AB44" s="122">
        <v>972.20927830772496</v>
      </c>
      <c r="AC44" s="122">
        <v>1024.1611142925001</v>
      </c>
      <c r="AD44" s="122">
        <v>1013.57819782277</v>
      </c>
      <c r="AE44" s="55"/>
      <c r="AF44" s="156">
        <f>(AD44-U44)/U44</f>
        <v>-0.19173187287233281</v>
      </c>
      <c r="AG44" s="156">
        <f>(AD44-AC44)/AC44</f>
        <v>-1.0333253549702354E-2</v>
      </c>
      <c r="AH44" s="156">
        <f>(AD44-AA44)/AA44</f>
        <v>3.6211981374349278E-2</v>
      </c>
      <c r="AI44" s="156">
        <f>(AD44-T44)/T44</f>
        <v>-0.16853168715938066</v>
      </c>
    </row>
    <row r="45" spans="1:35" s="37" customFormat="1" ht="13.15" x14ac:dyDescent="0.25">
      <c r="A45" s="86"/>
      <c r="B45" s="98"/>
      <c r="C45" s="87" t="s">
        <v>43</v>
      </c>
      <c r="D45" s="122">
        <v>169.16960829139899</v>
      </c>
      <c r="E45" s="122">
        <v>171.548482597537</v>
      </c>
      <c r="F45" s="122">
        <v>173.98266531521901</v>
      </c>
      <c r="G45" s="122">
        <v>189.62579587742499</v>
      </c>
      <c r="H45" s="122">
        <v>195.18651271555601</v>
      </c>
      <c r="I45" s="122">
        <v>201.72395819888101</v>
      </c>
      <c r="J45" s="122">
        <v>195.505200370311</v>
      </c>
      <c r="K45" s="122">
        <v>204.56250842361999</v>
      </c>
      <c r="L45" s="122">
        <v>204.38272018539001</v>
      </c>
      <c r="M45" s="122">
        <v>214.11638602407299</v>
      </c>
      <c r="N45" s="122">
        <v>225.53612244143099</v>
      </c>
      <c r="O45" s="122">
        <v>201.21760046421701</v>
      </c>
      <c r="P45" s="122">
        <v>207.810309887833</v>
      </c>
      <c r="Q45" s="122">
        <v>183.532002707262</v>
      </c>
      <c r="R45" s="122">
        <v>197.650070980398</v>
      </c>
      <c r="S45" s="122">
        <v>187.59851632471401</v>
      </c>
      <c r="T45" s="122">
        <v>172.152286220338</v>
      </c>
      <c r="U45" s="122">
        <v>167.588680974894</v>
      </c>
      <c r="V45" s="122">
        <v>162.573679273572</v>
      </c>
      <c r="W45" s="122">
        <v>141.98354469257899</v>
      </c>
      <c r="X45" s="122">
        <v>170.21167558219599</v>
      </c>
      <c r="Y45" s="122">
        <v>177.38693967698899</v>
      </c>
      <c r="Z45" s="122">
        <v>179.57041843648901</v>
      </c>
      <c r="AA45" s="122">
        <v>169.26715175253599</v>
      </c>
      <c r="AB45" s="122">
        <v>182.472440583441</v>
      </c>
      <c r="AC45" s="122">
        <v>169.64962299114899</v>
      </c>
      <c r="AD45" s="122">
        <v>165.05040491524801</v>
      </c>
      <c r="AE45" s="55"/>
      <c r="AF45" s="156">
        <f>(AD45-U45)/U45</f>
        <v>-1.5145868115199539E-2</v>
      </c>
      <c r="AG45" s="156">
        <f>(AD45-AC45)/AC45</f>
        <v>-2.7110099007652554E-2</v>
      </c>
      <c r="AH45" s="156">
        <f>(AD45-AA45)/AA45</f>
        <v>-2.4911784676643907E-2</v>
      </c>
      <c r="AI45" s="156">
        <f>(AD45-T45)/T45</f>
        <v>-4.1253482373160469E-2</v>
      </c>
    </row>
    <row r="46" spans="1:35" s="37" customFormat="1" ht="13.15" x14ac:dyDescent="0.25">
      <c r="A46" s="86"/>
      <c r="B46" s="98"/>
      <c r="C46" s="87" t="s">
        <v>44</v>
      </c>
      <c r="D46" s="122">
        <v>57.561028700288603</v>
      </c>
      <c r="E46" s="122">
        <v>63.6025475212397</v>
      </c>
      <c r="F46" s="122">
        <v>57.723559460357301</v>
      </c>
      <c r="G46" s="122">
        <v>57.158492546561099</v>
      </c>
      <c r="H46" s="122">
        <v>60.210640385999199</v>
      </c>
      <c r="I46" s="122">
        <v>44.564826027260402</v>
      </c>
      <c r="J46" s="122">
        <v>48.456484883234801</v>
      </c>
      <c r="K46" s="122">
        <v>57.656556425837302</v>
      </c>
      <c r="L46" s="122">
        <v>40.973563860945603</v>
      </c>
      <c r="M46" s="122">
        <v>41.4771000693489</v>
      </c>
      <c r="N46" s="122">
        <v>54.060059309626901</v>
      </c>
      <c r="O46" s="122">
        <v>43.755217021410303</v>
      </c>
      <c r="P46" s="122">
        <v>45.501027384768797</v>
      </c>
      <c r="Q46" s="122">
        <v>40.661382917182003</v>
      </c>
      <c r="R46" s="122">
        <v>48.100320425074997</v>
      </c>
      <c r="S46" s="122">
        <v>50.709391724288601</v>
      </c>
      <c r="T46" s="122">
        <v>53.050729289303298</v>
      </c>
      <c r="U46" s="122">
        <v>45.552302132860902</v>
      </c>
      <c r="V46" s="122">
        <v>37.211073832038302</v>
      </c>
      <c r="W46" s="122">
        <v>28.687669355607301</v>
      </c>
      <c r="X46" s="122">
        <v>21.130122117176999</v>
      </c>
      <c r="Y46" s="122">
        <v>22.607928027604899</v>
      </c>
      <c r="Z46" s="122">
        <v>21.8245844356167</v>
      </c>
      <c r="AA46" s="122">
        <v>19.9290507180365</v>
      </c>
      <c r="AB46" s="122">
        <v>21.241533849812399</v>
      </c>
      <c r="AC46" s="122">
        <v>23.263968730412799</v>
      </c>
      <c r="AD46" s="122">
        <v>21.094715392066099</v>
      </c>
      <c r="AE46" s="55"/>
      <c r="AF46" s="156">
        <f>(AD46-U46)/U46</f>
        <v>-0.53691219972725335</v>
      </c>
      <c r="AG46" s="156">
        <f>(AD46-AC46)/AC46</f>
        <v>-9.3245196616467768E-2</v>
      </c>
      <c r="AH46" s="156">
        <f>(AD46-AA46)/AA46</f>
        <v>5.8490727457210581E-2</v>
      </c>
      <c r="AI46" s="156">
        <f>(AD46-T46)/T46</f>
        <v>-0.60236709891338935</v>
      </c>
    </row>
    <row r="47" spans="1:35" s="38" customFormat="1" ht="15.65" x14ac:dyDescent="0.25">
      <c r="A47" s="79" t="s">
        <v>15</v>
      </c>
      <c r="B47" s="80" t="s">
        <v>113</v>
      </c>
      <c r="C47" s="80"/>
      <c r="D47" s="120" t="s">
        <v>79</v>
      </c>
      <c r="E47" s="120" t="s">
        <v>79</v>
      </c>
      <c r="F47" s="120" t="s">
        <v>79</v>
      </c>
      <c r="G47" s="120" t="s">
        <v>79</v>
      </c>
      <c r="H47" s="120" t="s">
        <v>79</v>
      </c>
      <c r="I47" s="120" t="s">
        <v>79</v>
      </c>
      <c r="J47" s="120" t="s">
        <v>79</v>
      </c>
      <c r="K47" s="120" t="s">
        <v>79</v>
      </c>
      <c r="L47" s="120" t="s">
        <v>79</v>
      </c>
      <c r="M47" s="120" t="s">
        <v>79</v>
      </c>
      <c r="N47" s="120" t="s">
        <v>79</v>
      </c>
      <c r="O47" s="120" t="s">
        <v>79</v>
      </c>
      <c r="P47" s="120" t="s">
        <v>79</v>
      </c>
      <c r="Q47" s="120" t="s">
        <v>79</v>
      </c>
      <c r="R47" s="120" t="s">
        <v>79</v>
      </c>
      <c r="S47" s="120" t="s">
        <v>79</v>
      </c>
      <c r="T47" s="120" t="s">
        <v>79</v>
      </c>
      <c r="U47" s="120" t="s">
        <v>79</v>
      </c>
      <c r="V47" s="120" t="s">
        <v>79</v>
      </c>
      <c r="W47" s="120" t="s">
        <v>79</v>
      </c>
      <c r="X47" s="120" t="s">
        <v>79</v>
      </c>
      <c r="Y47" s="120" t="s">
        <v>79</v>
      </c>
      <c r="Z47" s="120" t="s">
        <v>79</v>
      </c>
      <c r="AA47" s="120" t="s">
        <v>79</v>
      </c>
      <c r="AB47" s="120" t="s">
        <v>79</v>
      </c>
      <c r="AC47" s="120" t="s">
        <v>79</v>
      </c>
      <c r="AD47" s="120" t="s">
        <v>79</v>
      </c>
      <c r="AE47" s="63"/>
      <c r="AF47" s="120" t="s">
        <v>79</v>
      </c>
      <c r="AG47" s="120" t="s">
        <v>79</v>
      </c>
      <c r="AH47" s="120" t="s">
        <v>79</v>
      </c>
      <c r="AI47" s="120" t="s">
        <v>79</v>
      </c>
    </row>
    <row r="48" spans="1:35" s="37" customFormat="1" ht="13.15" x14ac:dyDescent="0.25">
      <c r="A48" s="86"/>
      <c r="B48" s="98"/>
      <c r="C48" s="87" t="s">
        <v>45</v>
      </c>
      <c r="D48" s="122" t="s">
        <v>79</v>
      </c>
      <c r="E48" s="122" t="s">
        <v>79</v>
      </c>
      <c r="F48" s="122" t="s">
        <v>79</v>
      </c>
      <c r="G48" s="122" t="s">
        <v>79</v>
      </c>
      <c r="H48" s="122" t="s">
        <v>79</v>
      </c>
      <c r="I48" s="122" t="s">
        <v>79</v>
      </c>
      <c r="J48" s="122" t="s">
        <v>79</v>
      </c>
      <c r="K48" s="122" t="s">
        <v>79</v>
      </c>
      <c r="L48" s="122" t="s">
        <v>79</v>
      </c>
      <c r="M48" s="122" t="s">
        <v>79</v>
      </c>
      <c r="N48" s="122" t="s">
        <v>79</v>
      </c>
      <c r="O48" s="122" t="s">
        <v>79</v>
      </c>
      <c r="P48" s="122" t="s">
        <v>79</v>
      </c>
      <c r="Q48" s="122" t="s">
        <v>79</v>
      </c>
      <c r="R48" s="122" t="s">
        <v>79</v>
      </c>
      <c r="S48" s="122" t="s">
        <v>79</v>
      </c>
      <c r="T48" s="122" t="s">
        <v>79</v>
      </c>
      <c r="U48" s="122" t="s">
        <v>79</v>
      </c>
      <c r="V48" s="122" t="s">
        <v>79</v>
      </c>
      <c r="W48" s="122" t="s">
        <v>79</v>
      </c>
      <c r="X48" s="122" t="s">
        <v>79</v>
      </c>
      <c r="Y48" s="122" t="s">
        <v>79</v>
      </c>
      <c r="Z48" s="122" t="s">
        <v>79</v>
      </c>
      <c r="AA48" s="122" t="s">
        <v>79</v>
      </c>
      <c r="AB48" s="122" t="s">
        <v>79</v>
      </c>
      <c r="AC48" s="122" t="s">
        <v>79</v>
      </c>
      <c r="AD48" s="122" t="s">
        <v>79</v>
      </c>
      <c r="AE48" s="55"/>
      <c r="AF48" s="120" t="s">
        <v>79</v>
      </c>
      <c r="AG48" s="120" t="s">
        <v>79</v>
      </c>
      <c r="AH48" s="120" t="s">
        <v>79</v>
      </c>
      <c r="AI48" s="120" t="s">
        <v>79</v>
      </c>
    </row>
    <row r="49" spans="1:35" s="38" customFormat="1" x14ac:dyDescent="0.25">
      <c r="A49" s="79" t="s">
        <v>34</v>
      </c>
      <c r="B49" s="80" t="s">
        <v>46</v>
      </c>
      <c r="C49" s="80"/>
      <c r="D49" s="120">
        <v>1665.0188538862899</v>
      </c>
      <c r="E49" s="120">
        <v>1822.1886483857299</v>
      </c>
      <c r="F49" s="120">
        <v>1821.39519854627</v>
      </c>
      <c r="G49" s="120">
        <v>1825.4488035540701</v>
      </c>
      <c r="H49" s="120">
        <v>1802.3980817592001</v>
      </c>
      <c r="I49" s="120">
        <v>1876.56419473913</v>
      </c>
      <c r="J49" s="120">
        <v>1949.2761978907499</v>
      </c>
      <c r="K49" s="120">
        <v>1998.91154306355</v>
      </c>
      <c r="L49" s="120">
        <v>2303.1540911204002</v>
      </c>
      <c r="M49" s="120">
        <v>2081.5408182474898</v>
      </c>
      <c r="N49" s="120">
        <v>2026.3979070635501</v>
      </c>
      <c r="O49" s="120">
        <v>1412.05681839465</v>
      </c>
      <c r="P49" s="120">
        <v>1174.7249416053501</v>
      </c>
      <c r="Q49" s="120">
        <v>1358.24988367893</v>
      </c>
      <c r="R49" s="120">
        <v>1502.44514068227</v>
      </c>
      <c r="S49" s="120">
        <v>1224.8628157000001</v>
      </c>
      <c r="T49" s="120">
        <v>1089.7560778500001</v>
      </c>
      <c r="U49" s="120">
        <v>1191.5813599999999</v>
      </c>
      <c r="V49" s="120">
        <v>1252.2424599999999</v>
      </c>
      <c r="W49" s="120">
        <v>1252.8491250167201</v>
      </c>
      <c r="X49" s="120">
        <v>847.82928758787796</v>
      </c>
      <c r="Y49" s="120">
        <v>847.79904268991902</v>
      </c>
      <c r="Z49" s="120">
        <v>886.01993231836695</v>
      </c>
      <c r="AA49" s="120">
        <v>759.04044163265303</v>
      </c>
      <c r="AB49" s="120">
        <v>546.64239265306105</v>
      </c>
      <c r="AC49" s="120">
        <v>476.51431387755099</v>
      </c>
      <c r="AD49" s="120">
        <v>867.06616112869597</v>
      </c>
      <c r="AE49" s="63"/>
      <c r="AF49" s="156">
        <f>(AD49-U49)/U49</f>
        <v>-0.27233994233621106</v>
      </c>
      <c r="AG49" s="156">
        <f>(AD49-AC49)/AC49</f>
        <v>0.81960150173265178</v>
      </c>
      <c r="AH49" s="156">
        <f>(AD49-AA49)/AA49</f>
        <v>0.14231879300618783</v>
      </c>
      <c r="AI49" s="156">
        <f>(AD49-T49)/T49</f>
        <v>-0.20434840534282975</v>
      </c>
    </row>
    <row r="50" spans="1:35" s="37" customFormat="1" ht="13.15" x14ac:dyDescent="0.25">
      <c r="A50" s="86"/>
      <c r="B50" s="83"/>
      <c r="C50" s="83" t="s">
        <v>47</v>
      </c>
      <c r="D50" s="122" t="s">
        <v>79</v>
      </c>
      <c r="E50" s="122" t="s">
        <v>79</v>
      </c>
      <c r="F50" s="122" t="s">
        <v>79</v>
      </c>
      <c r="G50" s="122" t="s">
        <v>79</v>
      </c>
      <c r="H50" s="122" t="s">
        <v>79</v>
      </c>
      <c r="I50" s="122" t="s">
        <v>79</v>
      </c>
      <c r="J50" s="122" t="s">
        <v>79</v>
      </c>
      <c r="K50" s="122" t="s">
        <v>79</v>
      </c>
      <c r="L50" s="122" t="s">
        <v>79</v>
      </c>
      <c r="M50" s="122" t="s">
        <v>79</v>
      </c>
      <c r="N50" s="122" t="s">
        <v>79</v>
      </c>
      <c r="O50" s="122" t="s">
        <v>79</v>
      </c>
      <c r="P50" s="122" t="s">
        <v>79</v>
      </c>
      <c r="Q50" s="122" t="s">
        <v>79</v>
      </c>
      <c r="R50" s="122" t="s">
        <v>79</v>
      </c>
      <c r="S50" s="122" t="s">
        <v>79</v>
      </c>
      <c r="T50" s="122" t="s">
        <v>79</v>
      </c>
      <c r="U50" s="122" t="s">
        <v>79</v>
      </c>
      <c r="V50" s="122" t="s">
        <v>79</v>
      </c>
      <c r="W50" s="122" t="s">
        <v>79</v>
      </c>
      <c r="X50" s="122" t="s">
        <v>79</v>
      </c>
      <c r="Y50" s="122" t="s">
        <v>79</v>
      </c>
      <c r="Z50" s="122" t="s">
        <v>79</v>
      </c>
      <c r="AA50" s="122" t="s">
        <v>79</v>
      </c>
      <c r="AB50" s="122" t="s">
        <v>79</v>
      </c>
      <c r="AC50" s="122" t="s">
        <v>79</v>
      </c>
      <c r="AD50" s="122" t="s">
        <v>79</v>
      </c>
      <c r="AE50" s="55"/>
      <c r="AF50" s="120" t="s">
        <v>79</v>
      </c>
      <c r="AG50" s="120" t="s">
        <v>79</v>
      </c>
      <c r="AH50" s="120" t="s">
        <v>79</v>
      </c>
      <c r="AI50" s="120" t="s">
        <v>79</v>
      </c>
    </row>
    <row r="51" spans="1:35" s="37" customFormat="1" ht="13.15" x14ac:dyDescent="0.25">
      <c r="A51" s="86"/>
      <c r="B51" s="83"/>
      <c r="C51" s="83" t="s">
        <v>48</v>
      </c>
      <c r="D51" s="122">
        <v>1665.0188538862899</v>
      </c>
      <c r="E51" s="122">
        <v>1822.1886483857299</v>
      </c>
      <c r="F51" s="122">
        <v>1821.39519854627</v>
      </c>
      <c r="G51" s="122">
        <v>1825.4488035540701</v>
      </c>
      <c r="H51" s="122">
        <v>1802.3980817592001</v>
      </c>
      <c r="I51" s="122">
        <v>1876.56419473913</v>
      </c>
      <c r="J51" s="122">
        <v>1949.2761978907499</v>
      </c>
      <c r="K51" s="122">
        <v>1998.91154306355</v>
      </c>
      <c r="L51" s="122">
        <v>2302.7892911203999</v>
      </c>
      <c r="M51" s="122">
        <v>2080.8796182474898</v>
      </c>
      <c r="N51" s="122">
        <v>2025.7139070635501</v>
      </c>
      <c r="O51" s="122">
        <v>1410.71161839465</v>
      </c>
      <c r="P51" s="122">
        <v>1172.6729416053499</v>
      </c>
      <c r="Q51" s="122">
        <v>1356.1978836789301</v>
      </c>
      <c r="R51" s="122">
        <v>1498.97954068227</v>
      </c>
      <c r="S51" s="122">
        <v>1223.4036157</v>
      </c>
      <c r="T51" s="122">
        <v>1088.3880778499999</v>
      </c>
      <c r="U51" s="122">
        <v>1190.35016</v>
      </c>
      <c r="V51" s="122">
        <v>1249.91686</v>
      </c>
      <c r="W51" s="122">
        <v>1252.2791250167199</v>
      </c>
      <c r="X51" s="122">
        <v>847.27789983277603</v>
      </c>
      <c r="Y51" s="122">
        <v>847.27789983277603</v>
      </c>
      <c r="Z51" s="122">
        <v>885.4941364</v>
      </c>
      <c r="AA51" s="122">
        <v>758.49836000000005</v>
      </c>
      <c r="AB51" s="122">
        <v>546.06075999999996</v>
      </c>
      <c r="AC51" s="122">
        <v>475.95362</v>
      </c>
      <c r="AD51" s="122">
        <v>866.50126999999998</v>
      </c>
      <c r="AE51" s="55"/>
      <c r="AF51" s="156">
        <f>(AD51-U51)/U51</f>
        <v>-0.27206186959306161</v>
      </c>
      <c r="AG51" s="156">
        <f>(AD51-AC51)/AC51</f>
        <v>0.82055820901204612</v>
      </c>
      <c r="AH51" s="156">
        <f>(AD51-AA51)/AA51</f>
        <v>0.14239043311840505</v>
      </c>
      <c r="AI51" s="156">
        <f>(AD51-T51)/T51</f>
        <v>-0.20386736345763251</v>
      </c>
    </row>
    <row r="52" spans="1:35" s="37" customFormat="1" ht="13.8" x14ac:dyDescent="0.3">
      <c r="A52" s="99"/>
      <c r="B52" s="100"/>
      <c r="C52" s="100" t="s">
        <v>49</v>
      </c>
      <c r="D52" s="122" t="s">
        <v>79</v>
      </c>
      <c r="E52" s="122" t="s">
        <v>79</v>
      </c>
      <c r="F52" s="122" t="s">
        <v>79</v>
      </c>
      <c r="G52" s="122" t="s">
        <v>79</v>
      </c>
      <c r="H52" s="122" t="s">
        <v>79</v>
      </c>
      <c r="I52" s="122" t="s">
        <v>79</v>
      </c>
      <c r="J52" s="122" t="s">
        <v>79</v>
      </c>
      <c r="K52" s="122" t="s">
        <v>79</v>
      </c>
      <c r="L52" s="122">
        <v>0.36480000000000001</v>
      </c>
      <c r="M52" s="122">
        <v>0.66120000000000001</v>
      </c>
      <c r="N52" s="122">
        <v>0.68400000000000005</v>
      </c>
      <c r="O52" s="122">
        <v>1.3452</v>
      </c>
      <c r="P52" s="122">
        <v>2.052</v>
      </c>
      <c r="Q52" s="122">
        <v>2.052</v>
      </c>
      <c r="R52" s="122">
        <v>3.4655999999999998</v>
      </c>
      <c r="S52" s="122">
        <v>1.4592000000000001</v>
      </c>
      <c r="T52" s="122">
        <v>1.3680000000000001</v>
      </c>
      <c r="U52" s="122">
        <v>1.2312000000000001</v>
      </c>
      <c r="V52" s="122">
        <v>2.3256000000000001</v>
      </c>
      <c r="W52" s="122">
        <v>0.56999999999999995</v>
      </c>
      <c r="X52" s="122">
        <v>0.55138775510204097</v>
      </c>
      <c r="Y52" s="122">
        <v>0.52114285714285702</v>
      </c>
      <c r="Z52" s="122">
        <v>0.52579591836734696</v>
      </c>
      <c r="AA52" s="122">
        <v>0.54208163265306097</v>
      </c>
      <c r="AB52" s="122">
        <v>0.58163265306122403</v>
      </c>
      <c r="AC52" s="122">
        <v>0.56069387755101996</v>
      </c>
      <c r="AD52" s="122">
        <v>0.56489112869637703</v>
      </c>
      <c r="AE52" s="65"/>
      <c r="AF52" s="156">
        <f>(AD52-U52)/U52</f>
        <v>-0.54118654264426824</v>
      </c>
      <c r="AG52" s="156">
        <f>(AD52-AC52)/AC52</f>
        <v>7.4858159031264736E-3</v>
      </c>
      <c r="AH52" s="156">
        <f>(AD52-AA52)/AA52</f>
        <v>4.2077603573619733E-2</v>
      </c>
      <c r="AI52" s="156">
        <f>(AD52-T52)/T52</f>
        <v>-0.58706788837984136</v>
      </c>
    </row>
    <row r="53" spans="1:35" ht="16.899999999999999" x14ac:dyDescent="0.35">
      <c r="A53" s="101" t="s">
        <v>38</v>
      </c>
      <c r="B53" s="102" t="s">
        <v>114</v>
      </c>
      <c r="C53" s="89"/>
      <c r="D53" s="121" t="s">
        <v>79</v>
      </c>
      <c r="E53" s="121" t="s">
        <v>79</v>
      </c>
      <c r="F53" s="121" t="s">
        <v>79</v>
      </c>
      <c r="G53" s="121" t="s">
        <v>79</v>
      </c>
      <c r="H53" s="121" t="s">
        <v>79</v>
      </c>
      <c r="I53" s="121">
        <v>54.633566898557604</v>
      </c>
      <c r="J53" s="121">
        <v>99.033055875299993</v>
      </c>
      <c r="K53" s="121">
        <v>137.01863778727699</v>
      </c>
      <c r="L53" s="121">
        <v>201.231788446189</v>
      </c>
      <c r="M53" s="121">
        <v>267.19241942347799</v>
      </c>
      <c r="N53" s="121">
        <v>342.81062627428099</v>
      </c>
      <c r="O53" s="121">
        <v>391.158734345889</v>
      </c>
      <c r="P53" s="121">
        <v>448.41334543595298</v>
      </c>
      <c r="Q53" s="121">
        <v>504.47810161861003</v>
      </c>
      <c r="R53" s="121">
        <v>564.66369138782704</v>
      </c>
      <c r="S53" s="121">
        <v>612.19534908400396</v>
      </c>
      <c r="T53" s="121">
        <v>651.87506270642803</v>
      </c>
      <c r="U53" s="121">
        <v>743.73869106213704</v>
      </c>
      <c r="V53" s="121">
        <v>777.85462243065103</v>
      </c>
      <c r="W53" s="121">
        <v>874.957723505584</v>
      </c>
      <c r="X53" s="121">
        <v>989.86243531028799</v>
      </c>
      <c r="Y53" s="121">
        <v>1096.33624238828</v>
      </c>
      <c r="Z53" s="121">
        <v>1157.6115113375399</v>
      </c>
      <c r="AA53" s="121">
        <v>1215.06443537819</v>
      </c>
      <c r="AB53" s="121">
        <v>1309.9218999065399</v>
      </c>
      <c r="AC53" s="121">
        <v>1442.1150809508399</v>
      </c>
      <c r="AD53" s="121">
        <v>1578.45942524987</v>
      </c>
      <c r="AE53" s="65"/>
      <c r="AF53" s="156">
        <f>(AD53-U53)/U53</f>
        <v>1.1223306575534804</v>
      </c>
      <c r="AG53" s="156">
        <f>(AD53-AC53)/AC53</f>
        <v>9.4544704580118002E-2</v>
      </c>
      <c r="AH53" s="156">
        <f>(AD53-AA53)/AA53</f>
        <v>0.29907466574690178</v>
      </c>
      <c r="AI53" s="156">
        <f>(AD53-T53)/T53</f>
        <v>1.4214140339967711</v>
      </c>
    </row>
    <row r="54" spans="1:35" x14ac:dyDescent="0.25">
      <c r="A54" s="101" t="s">
        <v>50</v>
      </c>
      <c r="B54" s="102" t="s">
        <v>51</v>
      </c>
      <c r="C54" s="89"/>
      <c r="D54" s="121">
        <f>D42-D43-D49-D55</f>
        <v>693.50338006026982</v>
      </c>
      <c r="E54" s="121">
        <f t="shared" ref="E54:H54" si="12">E42-E43-E49-E55</f>
        <v>650.69998876207819</v>
      </c>
      <c r="F54" s="121">
        <f t="shared" si="12"/>
        <v>652.82730596153408</v>
      </c>
      <c r="G54" s="121">
        <f t="shared" si="12"/>
        <v>665.48742617946641</v>
      </c>
      <c r="H54" s="121">
        <f t="shared" si="12"/>
        <v>815.64827263006543</v>
      </c>
      <c r="I54" s="121">
        <f t="shared" ref="I54:AD54" si="13">I42-I43-I49-I53-I55</f>
        <v>743.77278020508345</v>
      </c>
      <c r="J54" s="121">
        <f t="shared" si="13"/>
        <v>780.527435294317</v>
      </c>
      <c r="K54" s="121">
        <f t="shared" si="13"/>
        <v>955.84053935229201</v>
      </c>
      <c r="L54" s="121">
        <f t="shared" si="13"/>
        <v>754.78442394387457</v>
      </c>
      <c r="M54" s="121">
        <f t="shared" si="13"/>
        <v>725.35589288562176</v>
      </c>
      <c r="N54" s="121">
        <f t="shared" si="13"/>
        <v>776.04732043573574</v>
      </c>
      <c r="O54" s="121">
        <f t="shared" si="13"/>
        <v>766.69421255435702</v>
      </c>
      <c r="P54" s="121">
        <f t="shared" si="13"/>
        <v>1104.869790340942</v>
      </c>
      <c r="Q54" s="121">
        <f t="shared" si="13"/>
        <v>1196.6031740828748</v>
      </c>
      <c r="R54" s="121">
        <f t="shared" si="13"/>
        <v>1363.7601070543899</v>
      </c>
      <c r="S54" s="121">
        <f t="shared" si="13"/>
        <v>1169.6126107293717</v>
      </c>
      <c r="T54" s="121">
        <f t="shared" si="13"/>
        <v>680.87499051475083</v>
      </c>
      <c r="U54" s="121">
        <f t="shared" si="13"/>
        <v>772.987595520887</v>
      </c>
      <c r="V54" s="121">
        <f t="shared" si="13"/>
        <v>820.76444530282311</v>
      </c>
      <c r="W54" s="121">
        <f t="shared" si="13"/>
        <v>799.67578075667961</v>
      </c>
      <c r="X54" s="121">
        <f t="shared" si="13"/>
        <v>885.14006050327851</v>
      </c>
      <c r="Y54" s="121">
        <f t="shared" si="13"/>
        <v>631.6506665937942</v>
      </c>
      <c r="Z54" s="121">
        <f t="shared" si="13"/>
        <v>501.35203442891788</v>
      </c>
      <c r="AA54" s="121">
        <f t="shared" si="13"/>
        <v>640.22034061995419</v>
      </c>
      <c r="AB54" s="121">
        <f t="shared" si="13"/>
        <v>673.58272586755265</v>
      </c>
      <c r="AC54" s="121">
        <f t="shared" si="13"/>
        <v>445.15182082200147</v>
      </c>
      <c r="AD54" s="121">
        <f t="shared" si="13"/>
        <v>492.39120566777524</v>
      </c>
      <c r="AE54" s="65"/>
      <c r="AF54" s="120" t="s">
        <v>79</v>
      </c>
      <c r="AG54" s="120" t="s">
        <v>79</v>
      </c>
      <c r="AH54" s="120" t="s">
        <v>79</v>
      </c>
      <c r="AI54" s="120" t="s">
        <v>79</v>
      </c>
    </row>
    <row r="55" spans="1:35" x14ac:dyDescent="0.25">
      <c r="A55" s="94" t="s">
        <v>52</v>
      </c>
      <c r="B55" s="95" t="s">
        <v>53</v>
      </c>
      <c r="C55" s="103"/>
      <c r="D55" s="121">
        <v>77.304279375390493</v>
      </c>
      <c r="E55" s="121">
        <v>76.553422495975894</v>
      </c>
      <c r="F55" s="121">
        <v>73.555886982213295</v>
      </c>
      <c r="G55" s="121">
        <v>75.951786896267606</v>
      </c>
      <c r="H55" s="121">
        <v>78.264828030058297</v>
      </c>
      <c r="I55" s="121">
        <v>83.234900152098902</v>
      </c>
      <c r="J55" s="121">
        <v>68.126829525862902</v>
      </c>
      <c r="K55" s="121">
        <v>77.9246220192707</v>
      </c>
      <c r="L55" s="121">
        <v>105.435316832607</v>
      </c>
      <c r="M55" s="121">
        <v>105.91466664065101</v>
      </c>
      <c r="N55" s="121">
        <v>112.89656285089301</v>
      </c>
      <c r="O55" s="121">
        <v>126.135290833344</v>
      </c>
      <c r="P55" s="121">
        <v>86.534193015244796</v>
      </c>
      <c r="Q55" s="121">
        <v>115.402995135815</v>
      </c>
      <c r="R55" s="121">
        <v>102.18345052656301</v>
      </c>
      <c r="S55" s="121">
        <v>95.431717589994506</v>
      </c>
      <c r="T55" s="121">
        <v>89.740723073181499</v>
      </c>
      <c r="U55" s="121">
        <v>88.295882828096296</v>
      </c>
      <c r="V55" s="121">
        <v>105.66846813717601</v>
      </c>
      <c r="W55" s="121">
        <v>91.0151343034061</v>
      </c>
      <c r="X55" s="121">
        <v>89.733373741825602</v>
      </c>
      <c r="Y55" s="121">
        <v>58.973685896586503</v>
      </c>
      <c r="Z55" s="121">
        <v>82.664676737475304</v>
      </c>
      <c r="AA55" s="121">
        <v>76.559319966372399</v>
      </c>
      <c r="AB55" s="121">
        <v>60.444170965666402</v>
      </c>
      <c r="AC55" s="121">
        <v>56.728610557977703</v>
      </c>
      <c r="AD55" s="121">
        <v>57.365912434308697</v>
      </c>
      <c r="AE55" s="65"/>
      <c r="AF55" s="156">
        <f t="shared" ref="AF55:AF61" si="14">(AD55-U55)/U55</f>
        <v>-0.35029912384482653</v>
      </c>
      <c r="AG55" s="156">
        <f t="shared" ref="AG55:AG61" si="15">(AD55-AC55)/AC55</f>
        <v>1.1234223261640789E-2</v>
      </c>
      <c r="AH55" s="156">
        <f t="shared" ref="AH55:AH61" si="16">(AD55-AA55)/AA55</f>
        <v>-0.25069981735070446</v>
      </c>
      <c r="AI55" s="156">
        <f t="shared" ref="AI55:AI61" si="17">(AD55-T55)/T55</f>
        <v>-0.360759413677466</v>
      </c>
    </row>
    <row r="56" spans="1:35" x14ac:dyDescent="0.25">
      <c r="A56" s="77" t="s">
        <v>54</v>
      </c>
      <c r="B56" s="97"/>
      <c r="C56" s="97"/>
      <c r="D56" s="119">
        <v>2185.29358701606</v>
      </c>
      <c r="E56" s="119">
        <v>2151.5005419560598</v>
      </c>
      <c r="F56" s="119">
        <v>2293.2187847263899</v>
      </c>
      <c r="G56" s="119">
        <v>2304.5008103281202</v>
      </c>
      <c r="H56" s="119">
        <v>2360.21316765039</v>
      </c>
      <c r="I56" s="119">
        <v>2436.2910978620898</v>
      </c>
      <c r="J56" s="119">
        <v>2470.1293396884398</v>
      </c>
      <c r="K56" s="119">
        <v>2484.4482886860901</v>
      </c>
      <c r="L56" s="119">
        <v>2382.1893661055401</v>
      </c>
      <c r="M56" s="119">
        <v>2537.1562467796698</v>
      </c>
      <c r="N56" s="119">
        <v>2545.5315013652098</v>
      </c>
      <c r="O56" s="119">
        <v>2619.5323019792299</v>
      </c>
      <c r="P56" s="119">
        <v>2612.5494515248101</v>
      </c>
      <c r="Q56" s="119">
        <v>2698.0361995142898</v>
      </c>
      <c r="R56" s="119">
        <v>2745.9667425351699</v>
      </c>
      <c r="S56" s="119">
        <v>2717.9139006149298</v>
      </c>
      <c r="T56" s="119">
        <v>2476.3596246567899</v>
      </c>
      <c r="U56" s="119">
        <v>2440.4359409470999</v>
      </c>
      <c r="V56" s="119">
        <v>2353.6160084892999</v>
      </c>
      <c r="W56" s="119">
        <v>2192.0853758951298</v>
      </c>
      <c r="X56" s="119">
        <v>2141.63111992929</v>
      </c>
      <c r="Y56" s="119">
        <v>2130.5498876025899</v>
      </c>
      <c r="Z56" s="119">
        <v>2121.9778189071499</v>
      </c>
      <c r="AA56" s="119">
        <v>2209.89820565129</v>
      </c>
      <c r="AB56" s="119">
        <v>2162.17262189439</v>
      </c>
      <c r="AC56" s="119">
        <v>2211.4831683825</v>
      </c>
      <c r="AD56" s="119">
        <v>2309.6645235280898</v>
      </c>
      <c r="AE56" s="62"/>
      <c r="AF56" s="156">
        <f t="shared" si="14"/>
        <v>-5.3585269428649475E-2</v>
      </c>
      <c r="AG56" s="156">
        <f t="shared" si="15"/>
        <v>4.4396157542270866E-2</v>
      </c>
      <c r="AH56" s="156">
        <f t="shared" si="16"/>
        <v>4.5145209685075599E-2</v>
      </c>
      <c r="AI56" s="156">
        <f t="shared" si="17"/>
        <v>-6.73145771999102E-2</v>
      </c>
    </row>
    <row r="57" spans="1:35" x14ac:dyDescent="0.25">
      <c r="A57" s="79" t="s">
        <v>5</v>
      </c>
      <c r="B57" s="80" t="s">
        <v>55</v>
      </c>
      <c r="C57" s="80"/>
      <c r="D57" s="121">
        <v>1357.6504955221101</v>
      </c>
      <c r="E57" s="121">
        <v>1398.6254396474501</v>
      </c>
      <c r="F57" s="121">
        <v>1467.2545483574099</v>
      </c>
      <c r="G57" s="121">
        <v>1456.5212601523799</v>
      </c>
      <c r="H57" s="121">
        <v>1509.9266379421199</v>
      </c>
      <c r="I57" s="121">
        <v>1585.03002188848</v>
      </c>
      <c r="J57" s="121">
        <v>1603.60326759194</v>
      </c>
      <c r="K57" s="121">
        <v>1577.13681855803</v>
      </c>
      <c r="L57" s="121">
        <v>1548.4151966864899</v>
      </c>
      <c r="M57" s="121">
        <v>1637.62480232496</v>
      </c>
      <c r="N57" s="121">
        <v>1658.65276157327</v>
      </c>
      <c r="O57" s="121">
        <v>1676.64023752147</v>
      </c>
      <c r="P57" s="121">
        <v>1710.0024110572101</v>
      </c>
      <c r="Q57" s="121">
        <v>1763.33555312985</v>
      </c>
      <c r="R57" s="121">
        <v>1810.4773505916201</v>
      </c>
      <c r="S57" s="121">
        <v>1786.8721146314299</v>
      </c>
      <c r="T57" s="121">
        <v>1650.6710345072099</v>
      </c>
      <c r="U57" s="121">
        <v>1562.72583730612</v>
      </c>
      <c r="V57" s="121">
        <v>1489.1809129983701</v>
      </c>
      <c r="W57" s="121">
        <v>1365.3536273167099</v>
      </c>
      <c r="X57" s="121">
        <v>1300.15629691104</v>
      </c>
      <c r="Y57" s="121">
        <v>1281.1518512078001</v>
      </c>
      <c r="Z57" s="121">
        <v>1295.2902248499399</v>
      </c>
      <c r="AA57" s="121">
        <v>1298.02507811587</v>
      </c>
      <c r="AB57" s="121">
        <v>1319.70656443648</v>
      </c>
      <c r="AC57" s="121">
        <v>1345.3682049865999</v>
      </c>
      <c r="AD57" s="121">
        <v>1411.1549477798401</v>
      </c>
      <c r="AE57" s="55"/>
      <c r="AF57" s="156">
        <f t="shared" si="14"/>
        <v>-9.6991350567008569E-2</v>
      </c>
      <c r="AG57" s="156">
        <f t="shared" si="15"/>
        <v>4.8898690001296249E-2</v>
      </c>
      <c r="AH57" s="156">
        <f t="shared" si="16"/>
        <v>8.7155380563357199E-2</v>
      </c>
      <c r="AI57" s="156">
        <f t="shared" si="17"/>
        <v>-0.14510225339894861</v>
      </c>
    </row>
    <row r="58" spans="1:35" x14ac:dyDescent="0.25">
      <c r="A58" s="79" t="s">
        <v>15</v>
      </c>
      <c r="B58" s="80" t="s">
        <v>56</v>
      </c>
      <c r="C58" s="80"/>
      <c r="D58" s="121">
        <v>318.90223972978703</v>
      </c>
      <c r="E58" s="121">
        <v>327.01278095447498</v>
      </c>
      <c r="F58" s="121">
        <v>338.09904223744502</v>
      </c>
      <c r="G58" s="121">
        <v>341.69540836103198</v>
      </c>
      <c r="H58" s="121">
        <v>358.32278508552599</v>
      </c>
      <c r="I58" s="121">
        <v>373.99508997338802</v>
      </c>
      <c r="J58" s="121">
        <v>381.710661081843</v>
      </c>
      <c r="K58" s="121">
        <v>387.027979792461</v>
      </c>
      <c r="L58" s="121">
        <v>389.44937234112302</v>
      </c>
      <c r="M58" s="121">
        <v>406.20726208534597</v>
      </c>
      <c r="N58" s="121">
        <v>416.13037090557498</v>
      </c>
      <c r="O58" s="121">
        <v>426.93180329193802</v>
      </c>
      <c r="P58" s="121">
        <v>434.20407195758003</v>
      </c>
      <c r="Q58" s="121">
        <v>441.71568313284001</v>
      </c>
      <c r="R58" s="121">
        <v>448.08469298274099</v>
      </c>
      <c r="S58" s="121">
        <v>440.60675533624197</v>
      </c>
      <c r="T58" s="121">
        <v>419.26849118276999</v>
      </c>
      <c r="U58" s="121">
        <v>406.432793072317</v>
      </c>
      <c r="V58" s="121">
        <v>399.44337909104701</v>
      </c>
      <c r="W58" s="121">
        <v>385.23520446190298</v>
      </c>
      <c r="X58" s="121">
        <v>378.03189889454598</v>
      </c>
      <c r="Y58" s="121">
        <v>378.815306968713</v>
      </c>
      <c r="Z58" s="121">
        <v>378.838297406761</v>
      </c>
      <c r="AA58" s="121">
        <v>382.03602260045898</v>
      </c>
      <c r="AB58" s="121">
        <v>385.93747554910101</v>
      </c>
      <c r="AC58" s="121">
        <v>392.05941707315901</v>
      </c>
      <c r="AD58" s="121">
        <v>403.02574255888197</v>
      </c>
      <c r="AE58" s="55"/>
      <c r="AF58" s="156">
        <f t="shared" si="14"/>
        <v>-8.3828140138013027E-3</v>
      </c>
      <c r="AG58" s="156">
        <f t="shared" si="15"/>
        <v>2.7971080423446697E-2</v>
      </c>
      <c r="AH58" s="156">
        <f t="shared" si="16"/>
        <v>5.4941729880730303E-2</v>
      </c>
      <c r="AI58" s="156">
        <f t="shared" si="17"/>
        <v>-3.8740685182582404E-2</v>
      </c>
    </row>
    <row r="59" spans="1:35" x14ac:dyDescent="0.25">
      <c r="A59" s="79" t="s">
        <v>34</v>
      </c>
      <c r="B59" s="80" t="s">
        <v>57</v>
      </c>
      <c r="C59" s="80"/>
      <c r="D59" s="120">
        <v>483.55048988227003</v>
      </c>
      <c r="E59" s="120">
        <v>402.90059616861498</v>
      </c>
      <c r="F59" s="120">
        <v>458.54239255624498</v>
      </c>
      <c r="G59" s="120">
        <v>475.63025114804401</v>
      </c>
      <c r="H59" s="120">
        <v>461.80863795607701</v>
      </c>
      <c r="I59" s="120">
        <v>453.52283506688599</v>
      </c>
      <c r="J59" s="120">
        <v>458.87037101465899</v>
      </c>
      <c r="K59" s="120">
        <v>492.28125673559498</v>
      </c>
      <c r="L59" s="120">
        <v>406.935002144598</v>
      </c>
      <c r="M59" s="120">
        <v>464.76804743603498</v>
      </c>
      <c r="N59" s="120">
        <v>432.756645153031</v>
      </c>
      <c r="O59" s="120">
        <v>485.63460756582498</v>
      </c>
      <c r="P59" s="120">
        <v>440.73163971002401</v>
      </c>
      <c r="Q59" s="120">
        <v>466.21898591827301</v>
      </c>
      <c r="R59" s="120">
        <v>461.62832562748201</v>
      </c>
      <c r="S59" s="120">
        <v>466.60463064726002</v>
      </c>
      <c r="T59" s="120">
        <v>390.20668563347601</v>
      </c>
      <c r="U59" s="120">
        <v>455.72111056865998</v>
      </c>
      <c r="V59" s="120">
        <v>449.71422119987699</v>
      </c>
      <c r="W59" s="120">
        <v>428.29654411651501</v>
      </c>
      <c r="X59" s="120">
        <v>449.50959079037102</v>
      </c>
      <c r="Y59" s="120">
        <v>445.50038275941102</v>
      </c>
      <c r="Z59" s="120">
        <v>424.37185878377602</v>
      </c>
      <c r="AA59" s="120">
        <v>504.288006268294</v>
      </c>
      <c r="AB59" s="120">
        <v>435.71608324214299</v>
      </c>
      <c r="AC59" s="120">
        <v>450.90457053016098</v>
      </c>
      <c r="AD59" s="120">
        <v>469.39952406345202</v>
      </c>
      <c r="AE59" s="63"/>
      <c r="AF59" s="156">
        <f t="shared" si="14"/>
        <v>3.0014877910140656E-2</v>
      </c>
      <c r="AG59" s="156">
        <f t="shared" si="15"/>
        <v>4.1017445246884922E-2</v>
      </c>
      <c r="AH59" s="156">
        <f t="shared" si="16"/>
        <v>-6.918364460621422E-2</v>
      </c>
      <c r="AI59" s="156">
        <f t="shared" si="17"/>
        <v>0.20295100352115036</v>
      </c>
    </row>
    <row r="60" spans="1:35" s="37" customFormat="1" ht="13.15" x14ac:dyDescent="0.25">
      <c r="A60" s="104"/>
      <c r="B60" s="105"/>
      <c r="C60" s="100" t="s">
        <v>58</v>
      </c>
      <c r="D60" s="122">
        <v>386.05287402245699</v>
      </c>
      <c r="E60" s="122">
        <v>315.41440022077302</v>
      </c>
      <c r="F60" s="122">
        <v>359.43252949545098</v>
      </c>
      <c r="G60" s="122">
        <v>374.65593917797702</v>
      </c>
      <c r="H60" s="122">
        <v>361.373586716425</v>
      </c>
      <c r="I60" s="122">
        <v>353.89777691919397</v>
      </c>
      <c r="J60" s="122">
        <v>358.64944776291401</v>
      </c>
      <c r="K60" s="122">
        <v>385.59519186570202</v>
      </c>
      <c r="L60" s="122">
        <v>313.549059172809</v>
      </c>
      <c r="M60" s="122">
        <v>360.83519590233101</v>
      </c>
      <c r="N60" s="122">
        <v>331.31866874178297</v>
      </c>
      <c r="O60" s="122">
        <v>374.55543497589701</v>
      </c>
      <c r="P60" s="122">
        <v>337.08722425079497</v>
      </c>
      <c r="Q60" s="122">
        <v>356.38966241745197</v>
      </c>
      <c r="R60" s="122">
        <v>351.420062447764</v>
      </c>
      <c r="S60" s="122">
        <v>357.42299717300199</v>
      </c>
      <c r="T60" s="122">
        <v>295.98799463943101</v>
      </c>
      <c r="U60" s="122">
        <v>352.65139931098099</v>
      </c>
      <c r="V60" s="122">
        <v>348.891753784081</v>
      </c>
      <c r="W60" s="122">
        <v>333.55093632741</v>
      </c>
      <c r="X60" s="122">
        <v>353.34741233115199</v>
      </c>
      <c r="Y60" s="122">
        <v>351.66982568997599</v>
      </c>
      <c r="Z60" s="122">
        <v>332.96701750844602</v>
      </c>
      <c r="AA60" s="122">
        <v>402.56580422267899</v>
      </c>
      <c r="AB60" s="122">
        <v>343.995365655385</v>
      </c>
      <c r="AC60" s="122">
        <v>356.670945068599</v>
      </c>
      <c r="AD60" s="122">
        <v>372.03823447314602</v>
      </c>
      <c r="AE60" s="55"/>
      <c r="AF60" s="156">
        <f t="shared" si="14"/>
        <v>5.497450229899415E-2</v>
      </c>
      <c r="AG60" s="156">
        <f t="shared" si="15"/>
        <v>4.3085341312540645E-2</v>
      </c>
      <c r="AH60" s="156">
        <f t="shared" si="16"/>
        <v>-7.5832496027523164E-2</v>
      </c>
      <c r="AI60" s="156">
        <f t="shared" si="17"/>
        <v>0.25693690693894017</v>
      </c>
    </row>
    <row r="61" spans="1:35" s="37" customFormat="1" ht="13.15" x14ac:dyDescent="0.25">
      <c r="A61" s="99"/>
      <c r="B61" s="100"/>
      <c r="C61" s="100" t="s">
        <v>59</v>
      </c>
      <c r="D61" s="122">
        <v>97.497615859812598</v>
      </c>
      <c r="E61" s="122">
        <v>87.486195947841395</v>
      </c>
      <c r="F61" s="122">
        <v>99.109863060793302</v>
      </c>
      <c r="G61" s="122">
        <v>100.974311970066</v>
      </c>
      <c r="H61" s="122">
        <v>100.435051239652</v>
      </c>
      <c r="I61" s="122">
        <v>99.625058147691703</v>
      </c>
      <c r="J61" s="122">
        <v>100.22092325174501</v>
      </c>
      <c r="K61" s="122">
        <v>106.686064869893</v>
      </c>
      <c r="L61" s="122">
        <v>93.385942971788296</v>
      </c>
      <c r="M61" s="122">
        <v>103.932851533704</v>
      </c>
      <c r="N61" s="122">
        <v>101.437976411248</v>
      </c>
      <c r="O61" s="122">
        <v>111.07917258992801</v>
      </c>
      <c r="P61" s="122">
        <v>103.64441545922899</v>
      </c>
      <c r="Q61" s="122">
        <v>109.829323500821</v>
      </c>
      <c r="R61" s="122">
        <v>110.208263179718</v>
      </c>
      <c r="S61" s="122">
        <v>109.18163347425801</v>
      </c>
      <c r="T61" s="122">
        <v>94.218690994045701</v>
      </c>
      <c r="U61" s="122">
        <v>103.06971125768</v>
      </c>
      <c r="V61" s="122">
        <v>100.822467415796</v>
      </c>
      <c r="W61" s="122">
        <v>94.745607789105406</v>
      </c>
      <c r="X61" s="122">
        <v>96.162178459219106</v>
      </c>
      <c r="Y61" s="122">
        <v>93.830557069434505</v>
      </c>
      <c r="Z61" s="122">
        <v>91.404841275329602</v>
      </c>
      <c r="AA61" s="122">
        <v>101.72220204561501</v>
      </c>
      <c r="AB61" s="122">
        <v>91.720717586757701</v>
      </c>
      <c r="AC61" s="122">
        <v>94.233625461561999</v>
      </c>
      <c r="AD61" s="122">
        <v>97.3612895903062</v>
      </c>
      <c r="AE61" s="65"/>
      <c r="AF61" s="156">
        <f t="shared" si="14"/>
        <v>-5.5384085176123442E-2</v>
      </c>
      <c r="AG61" s="156">
        <f t="shared" si="15"/>
        <v>3.3190531653904988E-2</v>
      </c>
      <c r="AH61" s="156">
        <f t="shared" si="16"/>
        <v>-4.2870802711813635E-2</v>
      </c>
      <c r="AI61" s="156">
        <f t="shared" si="17"/>
        <v>3.3354301180634101E-2</v>
      </c>
    </row>
    <row r="62" spans="1:35" s="9" customFormat="1" ht="13.15" x14ac:dyDescent="0.25">
      <c r="A62" s="88" t="s">
        <v>38</v>
      </c>
      <c r="B62" s="89" t="s">
        <v>60</v>
      </c>
      <c r="C62" s="106"/>
      <c r="D62" s="121" t="s">
        <v>79</v>
      </c>
      <c r="E62" s="121" t="s">
        <v>79</v>
      </c>
      <c r="F62" s="121" t="s">
        <v>79</v>
      </c>
      <c r="G62" s="121" t="s">
        <v>79</v>
      </c>
      <c r="H62" s="121" t="s">
        <v>79</v>
      </c>
      <c r="I62" s="121" t="s">
        <v>79</v>
      </c>
      <c r="J62" s="121" t="s">
        <v>79</v>
      </c>
      <c r="K62" s="121" t="s">
        <v>79</v>
      </c>
      <c r="L62" s="121" t="s">
        <v>79</v>
      </c>
      <c r="M62" s="121" t="s">
        <v>79</v>
      </c>
      <c r="N62" s="121" t="s">
        <v>79</v>
      </c>
      <c r="O62" s="121" t="s">
        <v>79</v>
      </c>
      <c r="P62" s="121" t="s">
        <v>79</v>
      </c>
      <c r="Q62" s="121" t="s">
        <v>79</v>
      </c>
      <c r="R62" s="121" t="s">
        <v>79</v>
      </c>
      <c r="S62" s="121" t="s">
        <v>79</v>
      </c>
      <c r="T62" s="121" t="s">
        <v>79</v>
      </c>
      <c r="U62" s="121" t="s">
        <v>79</v>
      </c>
      <c r="V62" s="121" t="s">
        <v>79</v>
      </c>
      <c r="W62" s="121" t="s">
        <v>79</v>
      </c>
      <c r="X62" s="121" t="s">
        <v>79</v>
      </c>
      <c r="Y62" s="121" t="s">
        <v>79</v>
      </c>
      <c r="Z62" s="121" t="s">
        <v>79</v>
      </c>
      <c r="AA62" s="121" t="s">
        <v>79</v>
      </c>
      <c r="AB62" s="121" t="s">
        <v>79</v>
      </c>
      <c r="AC62" s="121" t="s">
        <v>79</v>
      </c>
      <c r="AD62" s="121" t="s">
        <v>79</v>
      </c>
      <c r="AE62" s="65"/>
      <c r="AF62" s="120" t="s">
        <v>79</v>
      </c>
      <c r="AG62" s="120" t="s">
        <v>79</v>
      </c>
      <c r="AH62" s="120" t="s">
        <v>79</v>
      </c>
      <c r="AI62" s="120" t="s">
        <v>79</v>
      </c>
    </row>
    <row r="63" spans="1:35" x14ac:dyDescent="0.25">
      <c r="A63" s="107" t="s">
        <v>50</v>
      </c>
      <c r="B63" s="95" t="s">
        <v>61</v>
      </c>
      <c r="C63" s="108"/>
      <c r="D63" s="121">
        <v>25.1903618818952</v>
      </c>
      <c r="E63" s="121">
        <v>22.961725185525001</v>
      </c>
      <c r="F63" s="121">
        <v>29.322801575294999</v>
      </c>
      <c r="G63" s="121">
        <v>30.653890666666701</v>
      </c>
      <c r="H63" s="121">
        <v>30.1551066666667</v>
      </c>
      <c r="I63" s="121">
        <v>23.7431509333333</v>
      </c>
      <c r="J63" s="121">
        <v>25.945039999999999</v>
      </c>
      <c r="K63" s="121">
        <v>28.0022336</v>
      </c>
      <c r="L63" s="121">
        <v>37.389794933333299</v>
      </c>
      <c r="M63" s="121">
        <v>28.556134933333301</v>
      </c>
      <c r="N63" s="121">
        <v>37.991723733333302</v>
      </c>
      <c r="O63" s="121">
        <v>30.325653599999999</v>
      </c>
      <c r="P63" s="121">
        <v>27.611328799999999</v>
      </c>
      <c r="Q63" s="121">
        <v>26.7659773333333</v>
      </c>
      <c r="R63" s="121">
        <v>25.7763733333333</v>
      </c>
      <c r="S63" s="121">
        <v>23.830400000000001</v>
      </c>
      <c r="T63" s="121">
        <v>16.2134133333333</v>
      </c>
      <c r="U63" s="121">
        <v>15.5562</v>
      </c>
      <c r="V63" s="121">
        <v>15.277495200000001</v>
      </c>
      <c r="W63" s="121">
        <v>13.2</v>
      </c>
      <c r="X63" s="121">
        <v>13.9333333333333</v>
      </c>
      <c r="Y63" s="121">
        <v>25.082346666666702</v>
      </c>
      <c r="Z63" s="121">
        <v>23.477437866666701</v>
      </c>
      <c r="AA63" s="121">
        <v>25.549098666666701</v>
      </c>
      <c r="AB63" s="121">
        <v>20.812498666666698</v>
      </c>
      <c r="AC63" s="121">
        <v>23.1509757925791</v>
      </c>
      <c r="AD63" s="121">
        <v>26.084309125912402</v>
      </c>
      <c r="AE63" s="65"/>
      <c r="AF63" s="156">
        <f t="shared" ref="AF63:AF72" si="18">(AD63-U63)/U63</f>
        <v>0.67677897725102532</v>
      </c>
      <c r="AG63" s="156">
        <f t="shared" ref="AG63:AG72" si="19">(AD63-AC63)/AC63</f>
        <v>0.12670452250542127</v>
      </c>
      <c r="AH63" s="156">
        <f t="shared" ref="AH63:AH72" si="20">(AD63-AA63)/AA63</f>
        <v>2.0948310788903746E-2</v>
      </c>
      <c r="AI63" s="156">
        <f t="shared" ref="AI63:AI72" si="21">(AD63-T63)/T63</f>
        <v>0.6088104700498469</v>
      </c>
    </row>
    <row r="64" spans="1:35" x14ac:dyDescent="0.25">
      <c r="A64" s="77" t="s">
        <v>62</v>
      </c>
      <c r="B64" s="97"/>
      <c r="C64" s="97"/>
      <c r="D64" s="119">
        <v>3604.4570251914702</v>
      </c>
      <c r="E64" s="119">
        <v>3840.6470657773302</v>
      </c>
      <c r="F64" s="119">
        <v>3929.0793743292102</v>
      </c>
      <c r="G64" s="119">
        <v>3918.5377119301902</v>
      </c>
      <c r="H64" s="119">
        <v>3981.7716054828502</v>
      </c>
      <c r="I64" s="119">
        <v>4053.4478478500801</v>
      </c>
      <c r="J64" s="119">
        <v>4313.3885283204399</v>
      </c>
      <c r="K64" s="119">
        <v>4346.0871581199399</v>
      </c>
      <c r="L64" s="119">
        <v>4305.87728619684</v>
      </c>
      <c r="M64" s="119">
        <v>4236.7659816184996</v>
      </c>
      <c r="N64" s="119">
        <v>4315.0143749963199</v>
      </c>
      <c r="O64" s="119">
        <v>4386.1691356636402</v>
      </c>
      <c r="P64" s="119">
        <v>4379.9966816779797</v>
      </c>
      <c r="Q64" s="119">
        <v>4375.7902786716704</v>
      </c>
      <c r="R64" s="119">
        <v>4298.7111780356599</v>
      </c>
      <c r="S64" s="119">
        <v>4234.5072123419995</v>
      </c>
      <c r="T64" s="119">
        <v>4321.7862209898703</v>
      </c>
      <c r="U64" s="119">
        <v>4360.6051975534901</v>
      </c>
      <c r="V64" s="119">
        <v>4027.25101769822</v>
      </c>
      <c r="W64" s="119">
        <v>4103.2230743587397</v>
      </c>
      <c r="X64" s="119">
        <v>4053.9762367932999</v>
      </c>
      <c r="Y64" s="119">
        <v>4070.9739863412001</v>
      </c>
      <c r="Z64" s="119">
        <v>3876.2942434721199</v>
      </c>
      <c r="AA64" s="119">
        <v>3759.2856381274401</v>
      </c>
      <c r="AB64" s="119">
        <v>3738.4911215255702</v>
      </c>
      <c r="AC64" s="119">
        <v>3745.7866283788298</v>
      </c>
      <c r="AD64" s="119">
        <v>3736.46781330779</v>
      </c>
      <c r="AE64" s="62"/>
      <c r="AF64" s="156">
        <f t="shared" si="18"/>
        <v>-0.14313090866283223</v>
      </c>
      <c r="AG64" s="156">
        <f t="shared" si="19"/>
        <v>-2.4878125733160021E-3</v>
      </c>
      <c r="AH64" s="156">
        <f t="shared" si="20"/>
        <v>-6.0697236166964786E-3</v>
      </c>
      <c r="AI64" s="156">
        <f t="shared" si="21"/>
        <v>-0.13543437313935852</v>
      </c>
    </row>
    <row r="65" spans="1:35" x14ac:dyDescent="0.25">
      <c r="A65" s="88" t="s">
        <v>5</v>
      </c>
      <c r="B65" s="89" t="s">
        <v>63</v>
      </c>
      <c r="C65" s="89"/>
      <c r="D65" s="121">
        <v>3419.7476668455001</v>
      </c>
      <c r="E65" s="121">
        <v>3647.3624932016501</v>
      </c>
      <c r="F65" s="121">
        <v>3727.3196379901701</v>
      </c>
      <c r="G65" s="121">
        <v>3707.4315347227798</v>
      </c>
      <c r="H65" s="121">
        <v>3762.4576824332999</v>
      </c>
      <c r="I65" s="121">
        <v>3826.69256595052</v>
      </c>
      <c r="J65" s="121">
        <v>4080.4075967205499</v>
      </c>
      <c r="K65" s="121">
        <v>4104.08372463043</v>
      </c>
      <c r="L65" s="121">
        <v>4059.6301375947801</v>
      </c>
      <c r="M65" s="121">
        <v>3989.8264491076002</v>
      </c>
      <c r="N65" s="121">
        <v>4062.5100133144701</v>
      </c>
      <c r="O65" s="121">
        <v>4132.9413776658002</v>
      </c>
      <c r="P65" s="121">
        <v>4125.3548689337504</v>
      </c>
      <c r="Q65" s="121">
        <v>4117.01993793978</v>
      </c>
      <c r="R65" s="121">
        <v>4035.8967954452</v>
      </c>
      <c r="S65" s="121">
        <v>3969.8166698715199</v>
      </c>
      <c r="T65" s="121">
        <v>4054.5377616597998</v>
      </c>
      <c r="U65" s="121">
        <v>4088.6071063106701</v>
      </c>
      <c r="V65" s="121">
        <v>3753.66913759315</v>
      </c>
      <c r="W65" s="121">
        <v>3827.87391500085</v>
      </c>
      <c r="X65" s="121">
        <v>3775.6593992759699</v>
      </c>
      <c r="Y65" s="121">
        <v>3787.9373366753198</v>
      </c>
      <c r="Z65" s="121">
        <v>3588.0336468330001</v>
      </c>
      <c r="AA65" s="121">
        <v>3466.7995012646702</v>
      </c>
      <c r="AB65" s="121">
        <v>3441.9884148635501</v>
      </c>
      <c r="AC65" s="121">
        <v>3450.3764733458202</v>
      </c>
      <c r="AD65" s="121">
        <v>3442.2634905298301</v>
      </c>
      <c r="AE65" s="65"/>
      <c r="AF65" s="156">
        <f t="shared" si="18"/>
        <v>-0.15808406114229556</v>
      </c>
      <c r="AG65" s="156">
        <f t="shared" si="19"/>
        <v>-2.35133263823903E-3</v>
      </c>
      <c r="AH65" s="156">
        <f t="shared" si="20"/>
        <v>-7.0774242138576344E-3</v>
      </c>
      <c r="AI65" s="156">
        <f t="shared" si="21"/>
        <v>-0.15100963589973423</v>
      </c>
    </row>
    <row r="66" spans="1:35" x14ac:dyDescent="0.25">
      <c r="A66" s="88" t="s">
        <v>64</v>
      </c>
      <c r="B66" s="89" t="s">
        <v>65</v>
      </c>
      <c r="C66" s="109"/>
      <c r="D66" s="121" t="s">
        <v>79</v>
      </c>
      <c r="E66" s="121">
        <v>0.93401215999999998</v>
      </c>
      <c r="F66" s="121">
        <v>4.2629580799999998</v>
      </c>
      <c r="G66" s="121">
        <v>7.5919040000000004</v>
      </c>
      <c r="H66" s="121">
        <v>10.92084992</v>
      </c>
      <c r="I66" s="121">
        <v>14.249795840000001</v>
      </c>
      <c r="J66" s="121">
        <v>17.57874176</v>
      </c>
      <c r="K66" s="121">
        <v>20.907687679999999</v>
      </c>
      <c r="L66" s="121">
        <v>24.236633600000001</v>
      </c>
      <c r="M66" s="121">
        <v>27.56557952</v>
      </c>
      <c r="N66" s="121">
        <v>30.894525439999999</v>
      </c>
      <c r="O66" s="121">
        <v>32.513159680000001</v>
      </c>
      <c r="P66" s="121">
        <v>34.13179392</v>
      </c>
      <c r="Q66" s="121">
        <v>38.924234239999997</v>
      </c>
      <c r="R66" s="121">
        <v>43.716674560000001</v>
      </c>
      <c r="S66" s="121">
        <v>46.902915839999999</v>
      </c>
      <c r="T66" s="121">
        <v>50.089157120000003</v>
      </c>
      <c r="U66" s="121">
        <v>54.510513920000001</v>
      </c>
      <c r="V66" s="121">
        <v>58.931870719999999</v>
      </c>
      <c r="W66" s="121">
        <v>61.895136000000001</v>
      </c>
      <c r="X66" s="121">
        <v>64.858401279999995</v>
      </c>
      <c r="Y66" s="121">
        <v>70.666154239999997</v>
      </c>
      <c r="Z66" s="121">
        <v>76.473907199999999</v>
      </c>
      <c r="AA66" s="121">
        <v>81.699435519999994</v>
      </c>
      <c r="AB66" s="121">
        <v>86.924963840000004</v>
      </c>
      <c r="AC66" s="121">
        <v>86.924963840000004</v>
      </c>
      <c r="AD66" s="121">
        <v>86.924963840000004</v>
      </c>
      <c r="AE66" s="65"/>
      <c r="AF66" s="156">
        <f t="shared" si="18"/>
        <v>0.59464583231726031</v>
      </c>
      <c r="AG66" s="156">
        <f t="shared" si="19"/>
        <v>0</v>
      </c>
      <c r="AH66" s="156">
        <f t="shared" si="20"/>
        <v>6.3960396871050623E-2</v>
      </c>
      <c r="AI66" s="156">
        <f t="shared" si="21"/>
        <v>0.73540480291475907</v>
      </c>
    </row>
    <row r="67" spans="1:35" x14ac:dyDescent="0.25">
      <c r="A67" s="88" t="s">
        <v>34</v>
      </c>
      <c r="B67" s="89" t="s">
        <v>66</v>
      </c>
      <c r="C67" s="89"/>
      <c r="D67" s="121">
        <v>103.514047266643</v>
      </c>
      <c r="E67" s="121">
        <v>106.93553917973701</v>
      </c>
      <c r="F67" s="121">
        <v>110.290862967709</v>
      </c>
      <c r="G67" s="121">
        <v>114.449859319075</v>
      </c>
      <c r="H67" s="121">
        <v>118.57573220352501</v>
      </c>
      <c r="I67" s="121">
        <v>122.521407548762</v>
      </c>
      <c r="J67" s="121">
        <v>125.73943200676899</v>
      </c>
      <c r="K67" s="121">
        <v>129.51671863326499</v>
      </c>
      <c r="L67" s="121">
        <v>131.39308126300099</v>
      </c>
      <c r="M67" s="121">
        <v>133.08242982107399</v>
      </c>
      <c r="N67" s="121">
        <v>134.776451074096</v>
      </c>
      <c r="O67" s="121">
        <v>137.16625151251901</v>
      </c>
      <c r="P67" s="121">
        <v>137.51593595786801</v>
      </c>
      <c r="Q67" s="121">
        <v>137.90904410326499</v>
      </c>
      <c r="R67" s="121">
        <v>138.54238337938099</v>
      </c>
      <c r="S67" s="121">
        <v>139.04380994566799</v>
      </c>
      <c r="T67" s="121">
        <v>140.45728311446399</v>
      </c>
      <c r="U67" s="121">
        <v>142.97717744367401</v>
      </c>
      <c r="V67" s="121">
        <v>142.736991924791</v>
      </c>
      <c r="W67" s="121">
        <v>144.26478086435799</v>
      </c>
      <c r="X67" s="121">
        <v>146.72524590951201</v>
      </c>
      <c r="Y67" s="121">
        <v>147.11395950452101</v>
      </c>
      <c r="Z67" s="121">
        <v>148.62636703331</v>
      </c>
      <c r="AA67" s="121">
        <v>149.573215399784</v>
      </c>
      <c r="AB67" s="121">
        <v>150.870812714968</v>
      </c>
      <c r="AC67" s="121">
        <v>151.92275539888601</v>
      </c>
      <c r="AD67" s="121">
        <v>153.515920126407</v>
      </c>
      <c r="AE67" s="65"/>
      <c r="AF67" s="156">
        <f t="shared" si="18"/>
        <v>7.3709265150969525E-2</v>
      </c>
      <c r="AG67" s="156">
        <f t="shared" si="19"/>
        <v>1.0486676096270089E-2</v>
      </c>
      <c r="AH67" s="156">
        <f t="shared" si="20"/>
        <v>2.6359697597493018E-2</v>
      </c>
      <c r="AI67" s="156">
        <f t="shared" si="21"/>
        <v>9.2972302485026886E-2</v>
      </c>
    </row>
    <row r="68" spans="1:35" x14ac:dyDescent="0.25">
      <c r="A68" s="110" t="s">
        <v>38</v>
      </c>
      <c r="B68" s="111" t="s">
        <v>67</v>
      </c>
      <c r="C68" s="111"/>
      <c r="D68" s="121">
        <v>81.195311079327297</v>
      </c>
      <c r="E68" s="121">
        <v>85.415021235939605</v>
      </c>
      <c r="F68" s="121">
        <v>87.205915291329305</v>
      </c>
      <c r="G68" s="121">
        <v>89.064413888336006</v>
      </c>
      <c r="H68" s="121">
        <v>89.817340926021103</v>
      </c>
      <c r="I68" s="121">
        <v>89.984078510795598</v>
      </c>
      <c r="J68" s="121">
        <v>89.662757833120693</v>
      </c>
      <c r="K68" s="121">
        <v>91.5790271762516</v>
      </c>
      <c r="L68" s="121">
        <v>90.617433739066897</v>
      </c>
      <c r="M68" s="121">
        <v>86.291523169827997</v>
      </c>
      <c r="N68" s="121">
        <v>86.833385167754699</v>
      </c>
      <c r="O68" s="121">
        <v>83.548346805324002</v>
      </c>
      <c r="P68" s="121">
        <v>82.994082866358596</v>
      </c>
      <c r="Q68" s="121">
        <v>81.937062388626998</v>
      </c>
      <c r="R68" s="121">
        <v>80.555324651080994</v>
      </c>
      <c r="S68" s="121">
        <v>78.743816684807101</v>
      </c>
      <c r="T68" s="121">
        <v>76.702019095608904</v>
      </c>
      <c r="U68" s="121">
        <v>74.510399879141403</v>
      </c>
      <c r="V68" s="121">
        <v>71.913017460274105</v>
      </c>
      <c r="W68" s="121">
        <v>69.189242493535502</v>
      </c>
      <c r="X68" s="121">
        <v>66.733190327810405</v>
      </c>
      <c r="Y68" s="121">
        <v>65.256535921356402</v>
      </c>
      <c r="Z68" s="121">
        <v>63.160322405814597</v>
      </c>
      <c r="AA68" s="121">
        <v>61.213485942980597</v>
      </c>
      <c r="AB68" s="121">
        <v>58.706930107054397</v>
      </c>
      <c r="AC68" s="121">
        <v>56.562435794119601</v>
      </c>
      <c r="AD68" s="121">
        <v>53.7634388115532</v>
      </c>
      <c r="AE68" s="65"/>
      <c r="AF68" s="156">
        <f t="shared" si="18"/>
        <v>-0.27844382933443562</v>
      </c>
      <c r="AG68" s="156">
        <f t="shared" si="19"/>
        <v>-4.9485085698119678E-2</v>
      </c>
      <c r="AH68" s="156">
        <f t="shared" si="20"/>
        <v>-0.12170597731302214</v>
      </c>
      <c r="AI68" s="156">
        <f t="shared" si="21"/>
        <v>-0.29906097068269888</v>
      </c>
    </row>
    <row r="69" spans="1:35" s="4" customFormat="1" x14ac:dyDescent="0.25">
      <c r="A69" s="39" t="s">
        <v>90</v>
      </c>
      <c r="B69" s="40"/>
      <c r="C69" s="40"/>
      <c r="D69" s="76">
        <f t="shared" ref="D69:AD69" si="22">SUM(D70:D73)</f>
        <v>4658.6729479999995</v>
      </c>
      <c r="E69" s="76">
        <f t="shared" si="22"/>
        <v>4438.8320169999997</v>
      </c>
      <c r="F69" s="76">
        <f t="shared" si="22"/>
        <v>4144.9559000000008</v>
      </c>
      <c r="G69" s="76">
        <f t="shared" si="22"/>
        <v>4077.9691079999998</v>
      </c>
      <c r="H69" s="76">
        <f t="shared" si="22"/>
        <v>3917.2681830000006</v>
      </c>
      <c r="I69" s="76">
        <f t="shared" si="22"/>
        <v>3480.4427440000004</v>
      </c>
      <c r="J69" s="76">
        <f t="shared" si="22"/>
        <v>3408.1038819999994</v>
      </c>
      <c r="K69" s="76">
        <f t="shared" si="22"/>
        <v>3211.9086909999992</v>
      </c>
      <c r="L69" s="76">
        <f t="shared" si="22"/>
        <v>3176.050941</v>
      </c>
      <c r="M69" s="76">
        <f t="shared" si="22"/>
        <v>3210.5860250000005</v>
      </c>
      <c r="N69" s="76">
        <f t="shared" si="22"/>
        <v>3069.3123249999994</v>
      </c>
      <c r="O69" s="76">
        <f t="shared" si="22"/>
        <v>2925.585204</v>
      </c>
      <c r="P69" s="76">
        <f t="shared" si="22"/>
        <v>2835.8749340000004</v>
      </c>
      <c r="Q69" s="76">
        <f t="shared" si="22"/>
        <v>2711.6133510000004</v>
      </c>
      <c r="R69" s="76">
        <f t="shared" si="22"/>
        <v>2836.618238999999</v>
      </c>
      <c r="S69" s="76">
        <f t="shared" si="22"/>
        <v>2680.5182110000001</v>
      </c>
      <c r="T69" s="76">
        <f t="shared" si="22"/>
        <v>2712.1214319999999</v>
      </c>
      <c r="U69" s="76">
        <f t="shared" si="22"/>
        <v>2706.7042810000003</v>
      </c>
      <c r="V69" s="76">
        <f t="shared" si="22"/>
        <v>2646.052921</v>
      </c>
      <c r="W69" s="76">
        <f t="shared" si="22"/>
        <v>2554.5386050000002</v>
      </c>
      <c r="X69" s="76">
        <f t="shared" si="22"/>
        <v>2496.0430079999996</v>
      </c>
      <c r="Y69" s="76">
        <f t="shared" si="22"/>
        <v>2519.388418</v>
      </c>
      <c r="Z69" s="76">
        <f t="shared" si="22"/>
        <v>2651.8066849999991</v>
      </c>
      <c r="AA69" s="76">
        <f t="shared" si="22"/>
        <v>2713.0992690000003</v>
      </c>
      <c r="AB69" s="76">
        <f t="shared" si="22"/>
        <v>2447.4657030000003</v>
      </c>
      <c r="AC69" s="76">
        <f t="shared" si="22"/>
        <v>2341.0575240000003</v>
      </c>
      <c r="AD69" s="76">
        <f t="shared" si="22"/>
        <v>2399.8448359999998</v>
      </c>
      <c r="AE69" s="67"/>
      <c r="AF69" s="156">
        <f t="shared" si="18"/>
        <v>-0.11337014063709625</v>
      </c>
      <c r="AG69" s="156">
        <f t="shared" si="19"/>
        <v>2.511143421181455E-2</v>
      </c>
      <c r="AH69" s="156">
        <f t="shared" si="20"/>
        <v>-0.11545999683065798</v>
      </c>
      <c r="AI69" s="156">
        <f t="shared" si="21"/>
        <v>-0.11514108192778005</v>
      </c>
    </row>
    <row r="70" spans="1:35" x14ac:dyDescent="0.25">
      <c r="A70" s="41" t="s">
        <v>5</v>
      </c>
      <c r="B70" s="32" t="s">
        <v>68</v>
      </c>
      <c r="C70" s="112"/>
      <c r="D70" s="139">
        <v>4654.9664139999995</v>
      </c>
      <c r="E70" s="139">
        <v>4435.4164659999997</v>
      </c>
      <c r="F70" s="139">
        <v>4141.7647150000003</v>
      </c>
      <c r="G70" s="139">
        <v>4074.9450919999995</v>
      </c>
      <c r="H70" s="139">
        <v>3913.7496700000002</v>
      </c>
      <c r="I70" s="139">
        <v>3475.7697390000003</v>
      </c>
      <c r="J70" s="139">
        <v>3403.0931249999994</v>
      </c>
      <c r="K70" s="139">
        <v>3206.8371029999994</v>
      </c>
      <c r="L70" s="139">
        <v>3170.484727</v>
      </c>
      <c r="M70" s="139">
        <v>3204.4241180000004</v>
      </c>
      <c r="N70" s="139">
        <v>3063.0066549999997</v>
      </c>
      <c r="O70" s="139">
        <v>2920.0480349999998</v>
      </c>
      <c r="P70" s="139">
        <v>2831.3209150000002</v>
      </c>
      <c r="Q70" s="139">
        <v>2708.0612930000007</v>
      </c>
      <c r="R70" s="139">
        <v>2834.0478639999992</v>
      </c>
      <c r="S70" s="139">
        <v>2678.3261670000002</v>
      </c>
      <c r="T70" s="139">
        <v>2711.461922</v>
      </c>
      <c r="U70" s="139">
        <v>2707.4013860000005</v>
      </c>
      <c r="V70" s="139">
        <v>2647.5953250000002</v>
      </c>
      <c r="W70" s="139">
        <v>2558.5684580000002</v>
      </c>
      <c r="X70" s="139">
        <v>2502.3694419999997</v>
      </c>
      <c r="Y70" s="139">
        <v>2527.9996190000002</v>
      </c>
      <c r="Z70" s="139">
        <v>2661.5468569999994</v>
      </c>
      <c r="AA70" s="139">
        <v>2722.9912230000004</v>
      </c>
      <c r="AB70" s="139">
        <v>2453.8943120000004</v>
      </c>
      <c r="AC70" s="139">
        <v>2342.5677180000002</v>
      </c>
      <c r="AD70" s="139">
        <v>2399.3950159999999</v>
      </c>
      <c r="AE70" s="67"/>
      <c r="AF70" s="156">
        <f t="shared" si="18"/>
        <v>-0.11376457572663755</v>
      </c>
      <c r="AG70" s="156">
        <f t="shared" si="19"/>
        <v>2.4258550804463742E-2</v>
      </c>
      <c r="AH70" s="156">
        <f t="shared" si="20"/>
        <v>-0.1188385053417414</v>
      </c>
      <c r="AI70" s="156">
        <f t="shared" si="21"/>
        <v>-0.11509175307533602</v>
      </c>
    </row>
    <row r="71" spans="1:35" s="9" customFormat="1" ht="13.15" x14ac:dyDescent="0.25">
      <c r="A71" s="41" t="s">
        <v>64</v>
      </c>
      <c r="B71" s="32" t="s">
        <v>69</v>
      </c>
      <c r="C71" s="112"/>
      <c r="D71" s="140"/>
      <c r="E71" s="140"/>
      <c r="F71" s="140">
        <v>0.13198900000000002</v>
      </c>
      <c r="G71" s="140">
        <v>0.57343600000000017</v>
      </c>
      <c r="H71" s="140">
        <v>1.3944109999999998</v>
      </c>
      <c r="I71" s="140">
        <v>2.4215230000000005</v>
      </c>
      <c r="J71" s="140">
        <v>2.1333969999999995</v>
      </c>
      <c r="K71" s="140">
        <v>1.6086019999999996</v>
      </c>
      <c r="L71" s="140">
        <v>0.99495600000000006</v>
      </c>
      <c r="M71" s="140">
        <v>0.30405899999999975</v>
      </c>
      <c r="N71" s="140">
        <v>-0.45319500000000029</v>
      </c>
      <c r="O71" s="140">
        <v>-1.2681650000000002</v>
      </c>
      <c r="P71" s="140">
        <v>-2.1366650000000003</v>
      </c>
      <c r="Q71" s="140">
        <v>-2.9472110000000002</v>
      </c>
      <c r="R71" s="140">
        <v>-3.7613009999999996</v>
      </c>
      <c r="S71" s="140">
        <v>-4.1708340000000002</v>
      </c>
      <c r="T71" s="140">
        <v>-5.6259699999999997</v>
      </c>
      <c r="U71" s="140">
        <v>-6.761703999999999</v>
      </c>
      <c r="V71" s="140">
        <v>-7.2194370000000001</v>
      </c>
      <c r="W71" s="140">
        <v>-9.1297509999999988</v>
      </c>
      <c r="X71" s="140">
        <v>-10.869812</v>
      </c>
      <c r="Y71" s="140">
        <v>-12.670116999999998</v>
      </c>
      <c r="Z71" s="140">
        <v>-13.369253999999998</v>
      </c>
      <c r="AA71" s="140">
        <v>-13.140264999999998</v>
      </c>
      <c r="AB71" s="140">
        <v>-9.3109240000000018</v>
      </c>
      <c r="AC71" s="140">
        <v>-4.0299690000000004</v>
      </c>
      <c r="AD71" s="140">
        <v>-1.5716509999999999</v>
      </c>
      <c r="AE71" s="67"/>
      <c r="AF71" s="156">
        <f t="shared" si="18"/>
        <v>-0.76756583843362558</v>
      </c>
      <c r="AG71" s="156">
        <f t="shared" si="19"/>
        <v>-0.61000915887938589</v>
      </c>
      <c r="AH71" s="156">
        <f t="shared" si="20"/>
        <v>-0.8803942690653499</v>
      </c>
      <c r="AI71" s="156">
        <f t="shared" si="21"/>
        <v>-0.72064355124538515</v>
      </c>
    </row>
    <row r="72" spans="1:35" s="9" customFormat="1" ht="13.15" x14ac:dyDescent="0.25">
      <c r="A72" s="41" t="s">
        <v>34</v>
      </c>
      <c r="B72" s="32" t="s">
        <v>70</v>
      </c>
      <c r="C72" s="112"/>
      <c r="D72" s="141">
        <v>3.706534</v>
      </c>
      <c r="E72" s="139">
        <v>3.4155510000000002</v>
      </c>
      <c r="F72" s="139">
        <v>3.0591959999999996</v>
      </c>
      <c r="G72" s="139">
        <v>2.4505799999999995</v>
      </c>
      <c r="H72" s="139">
        <v>2.1241019999999997</v>
      </c>
      <c r="I72" s="139">
        <v>2.2514820000000006</v>
      </c>
      <c r="J72" s="139">
        <v>2.8773600000000004</v>
      </c>
      <c r="K72" s="139">
        <v>3.4629859999999999</v>
      </c>
      <c r="L72" s="139">
        <v>4.5712580000000003</v>
      </c>
      <c r="M72" s="139">
        <v>5.8578479999999997</v>
      </c>
      <c r="N72" s="139">
        <v>6.758865000000001</v>
      </c>
      <c r="O72" s="139">
        <v>6.8053340000000002</v>
      </c>
      <c r="P72" s="139">
        <v>6.6906840000000001</v>
      </c>
      <c r="Q72" s="139">
        <v>6.4992689999999991</v>
      </c>
      <c r="R72" s="139">
        <v>6.3316759999999999</v>
      </c>
      <c r="S72" s="139">
        <v>6.3628779999999994</v>
      </c>
      <c r="T72" s="139">
        <v>6.2854800000000006</v>
      </c>
      <c r="U72" s="139">
        <v>6.0645990000000012</v>
      </c>
      <c r="V72" s="139">
        <v>5.6770329999999998</v>
      </c>
      <c r="W72" s="139">
        <v>5.0998979999999996</v>
      </c>
      <c r="X72" s="139">
        <v>4.5433780000000015</v>
      </c>
      <c r="Y72" s="139">
        <v>4.058916</v>
      </c>
      <c r="Z72" s="139">
        <v>3.6290820000000004</v>
      </c>
      <c r="AA72" s="139">
        <v>3.2483109999999993</v>
      </c>
      <c r="AB72" s="139">
        <v>2.8823150000000002</v>
      </c>
      <c r="AC72" s="139">
        <v>2.5197750000000005</v>
      </c>
      <c r="AD72" s="139">
        <v>2.021471</v>
      </c>
      <c r="AE72" s="67"/>
      <c r="AF72" s="156">
        <f t="shared" si="18"/>
        <v>-0.66667688993122221</v>
      </c>
      <c r="AG72" s="156">
        <f t="shared" si="19"/>
        <v>-0.1977573394449903</v>
      </c>
      <c r="AH72" s="156">
        <f t="shared" si="20"/>
        <v>-0.37768551102403664</v>
      </c>
      <c r="AI72" s="156">
        <f t="shared" si="21"/>
        <v>-0.67839035364045386</v>
      </c>
    </row>
    <row r="73" spans="1:35" s="9" customFormat="1" ht="13.15" x14ac:dyDescent="0.25">
      <c r="A73" s="41" t="s">
        <v>38</v>
      </c>
      <c r="B73" s="32" t="s">
        <v>71</v>
      </c>
      <c r="C73" s="112"/>
      <c r="D73" s="142">
        <v>0</v>
      </c>
      <c r="E73" s="142">
        <v>0</v>
      </c>
      <c r="F73" s="142">
        <v>0</v>
      </c>
      <c r="G73" s="142">
        <v>0</v>
      </c>
      <c r="H73" s="142">
        <v>0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142">
        <v>0</v>
      </c>
      <c r="O73" s="142">
        <v>0</v>
      </c>
      <c r="P73" s="142">
        <v>0</v>
      </c>
      <c r="Q73" s="142">
        <v>0</v>
      </c>
      <c r="R73" s="142">
        <v>0</v>
      </c>
      <c r="S73" s="142">
        <v>0</v>
      </c>
      <c r="T73" s="142">
        <v>0</v>
      </c>
      <c r="U73" s="142">
        <v>0</v>
      </c>
      <c r="V73" s="142">
        <v>0</v>
      </c>
      <c r="W73" s="142">
        <v>0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  <c r="AC73" s="142">
        <v>0</v>
      </c>
      <c r="AD73" s="142">
        <v>0</v>
      </c>
      <c r="AE73" s="67"/>
      <c r="AF73" s="47"/>
      <c r="AG73" s="49"/>
      <c r="AH73" s="47"/>
      <c r="AI73" s="49"/>
    </row>
    <row r="74" spans="1:35" s="9" customFormat="1" ht="28.5" customHeight="1" x14ac:dyDescent="0.25">
      <c r="A74" s="230" t="s">
        <v>89</v>
      </c>
      <c r="B74" s="231"/>
      <c r="C74" s="231"/>
      <c r="D74" s="138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67"/>
      <c r="AF74" s="50"/>
      <c r="AG74" s="47"/>
      <c r="AH74" s="47"/>
      <c r="AI74" s="47"/>
    </row>
    <row r="75" spans="1:35" s="9" customFormat="1" ht="14.4" x14ac:dyDescent="0.25">
      <c r="A75" s="42" t="s">
        <v>5</v>
      </c>
      <c r="B75" s="33" t="s">
        <v>72</v>
      </c>
      <c r="C75" s="35"/>
      <c r="D75" s="139">
        <f t="shared" ref="D75:AC75" si="23">SUM(D76:D79)</f>
        <v>-60015.395392000253</v>
      </c>
      <c r="E75" s="139">
        <f t="shared" si="23"/>
        <v>-64919.520126000214</v>
      </c>
      <c r="F75" s="139">
        <f t="shared" si="23"/>
        <v>-54109.423534000227</v>
      </c>
      <c r="G75" s="139">
        <f t="shared" si="23"/>
        <v>-53804.338463999782</v>
      </c>
      <c r="H75" s="139">
        <f t="shared" si="23"/>
        <v>-49696.221896000134</v>
      </c>
      <c r="I75" s="139">
        <f t="shared" si="23"/>
        <v>-42589.61099199998</v>
      </c>
      <c r="J75" s="139">
        <f t="shared" si="23"/>
        <v>-50235.869490000172</v>
      </c>
      <c r="K75" s="139">
        <f t="shared" si="23"/>
        <v>-55061.88263999988</v>
      </c>
      <c r="L75" s="139">
        <f t="shared" si="23"/>
        <v>-46151.302538000244</v>
      </c>
      <c r="M75" s="139">
        <f t="shared" si="23"/>
        <v>-51889.863746999923</v>
      </c>
      <c r="N75" s="139">
        <f t="shared" si="23"/>
        <v>-49243.923830000233</v>
      </c>
      <c r="O75" s="139">
        <f t="shared" si="23"/>
        <v>-52100.144121000048</v>
      </c>
      <c r="P75" s="139">
        <f t="shared" si="23"/>
        <v>-44972.258272999919</v>
      </c>
      <c r="Q75" s="139">
        <f t="shared" si="23"/>
        <v>7003.6044089998395</v>
      </c>
      <c r="R75" s="139">
        <f t="shared" si="23"/>
        <v>17060.264254999965</v>
      </c>
      <c r="S75" s="139">
        <f t="shared" si="23"/>
        <v>2980.3675560001648</v>
      </c>
      <c r="T75" s="139">
        <f t="shared" si="23"/>
        <v>28892.536807000026</v>
      </c>
      <c r="U75" s="139">
        <f t="shared" si="23"/>
        <v>18051.272302000005</v>
      </c>
      <c r="V75" s="139">
        <f t="shared" si="23"/>
        <v>14638.336187999812</v>
      </c>
      <c r="W75" s="139">
        <f t="shared" si="23"/>
        <v>49654.7531910002</v>
      </c>
      <c r="X75" s="139">
        <f t="shared" si="23"/>
        <v>81534.313068000003</v>
      </c>
      <c r="Y75" s="139">
        <f t="shared" si="23"/>
        <v>24319.885406000107</v>
      </c>
      <c r="Z75" s="139">
        <f t="shared" si="23"/>
        <v>36290.045840000086</v>
      </c>
      <c r="AA75" s="139">
        <f t="shared" si="23"/>
        <v>25504.645672999828</v>
      </c>
      <c r="AB75" s="139">
        <f t="shared" si="23"/>
        <v>82529.308154000202</v>
      </c>
      <c r="AC75" s="139">
        <f t="shared" si="23"/>
        <v>66559.238212000157</v>
      </c>
      <c r="AD75" s="139">
        <f>SUM(AD76:AD79)</f>
        <v>30967.876682999849</v>
      </c>
      <c r="AE75" s="67"/>
      <c r="AF75" s="50"/>
      <c r="AG75" s="47"/>
      <c r="AH75" s="47"/>
      <c r="AI75" s="47"/>
    </row>
    <row r="76" spans="1:35" s="44" customFormat="1" ht="13.15" x14ac:dyDescent="0.3">
      <c r="A76" s="43"/>
      <c r="B76" s="232" t="s">
        <v>73</v>
      </c>
      <c r="C76" s="233"/>
      <c r="D76" s="208">
        <v>-101369.30491600026</v>
      </c>
      <c r="E76" s="208">
        <v>-102324.05225000021</v>
      </c>
      <c r="F76" s="208">
        <v>-102047.10455900023</v>
      </c>
      <c r="G76" s="208">
        <v>-102062.04509199977</v>
      </c>
      <c r="H76" s="208">
        <v>-102021.43614400014</v>
      </c>
      <c r="I76" s="208">
        <v>-102277.31768299999</v>
      </c>
      <c r="J76" s="208">
        <v>-102510.97527900017</v>
      </c>
      <c r="K76" s="208">
        <v>-102822.88333699988</v>
      </c>
      <c r="L76" s="208">
        <v>-102487.44701900023</v>
      </c>
      <c r="M76" s="208">
        <v>-101523.20044299992</v>
      </c>
      <c r="N76" s="208">
        <v>-100254.04283300023</v>
      </c>
      <c r="O76" s="208">
        <v>-97802.976649000047</v>
      </c>
      <c r="P76" s="208">
        <v>-91792.364568999925</v>
      </c>
      <c r="Q76" s="208">
        <v>-80605.087754000153</v>
      </c>
      <c r="R76" s="208">
        <v>-69080.850192000027</v>
      </c>
      <c r="S76" s="208">
        <v>-52332.40374799983</v>
      </c>
      <c r="T76" s="208">
        <v>-38823.789579999975</v>
      </c>
      <c r="U76" s="208">
        <v>-31063.862707</v>
      </c>
      <c r="V76" s="208">
        <v>-31744.95459000019</v>
      </c>
      <c r="W76" s="208">
        <v>-31777.238790999807</v>
      </c>
      <c r="X76" s="208">
        <v>-26579.532873999979</v>
      </c>
      <c r="Y76" s="208">
        <v>-27505.443395999901</v>
      </c>
      <c r="Z76" s="208">
        <v>-27996.995294999917</v>
      </c>
      <c r="AA76" s="208">
        <v>-28778.443570000174</v>
      </c>
      <c r="AB76" s="208">
        <v>-27656.846211999793</v>
      </c>
      <c r="AC76" s="208">
        <v>-26874.567464999836</v>
      </c>
      <c r="AD76" s="208">
        <v>-27881.782992000157</v>
      </c>
      <c r="AE76" s="209"/>
      <c r="AF76" s="210"/>
      <c r="AG76" s="48"/>
      <c r="AH76" s="48"/>
      <c r="AI76" s="48"/>
    </row>
    <row r="77" spans="1:35" s="44" customFormat="1" ht="13.15" x14ac:dyDescent="0.3">
      <c r="A77" s="43"/>
      <c r="B77" s="232" t="s">
        <v>93</v>
      </c>
      <c r="C77" s="233"/>
      <c r="D77" s="208">
        <v>3943.4049929999996</v>
      </c>
      <c r="E77" s="208">
        <v>3041.2077800000006</v>
      </c>
      <c r="F77" s="208">
        <v>6839.991274</v>
      </c>
      <c r="G77" s="208">
        <v>8620.1559909999996</v>
      </c>
      <c r="H77" s="208">
        <v>7894.4320440000001</v>
      </c>
      <c r="I77" s="208">
        <v>9785.2403360000008</v>
      </c>
      <c r="J77" s="208">
        <v>9306.1249000000007</v>
      </c>
      <c r="K77" s="208">
        <v>8257.1361109999998</v>
      </c>
      <c r="L77" s="208">
        <v>7834.800322000001</v>
      </c>
      <c r="M77" s="208">
        <v>7867.3881999999994</v>
      </c>
      <c r="N77" s="208">
        <v>8422.0012580000002</v>
      </c>
      <c r="O77" s="208">
        <v>6734.5505270000012</v>
      </c>
      <c r="P77" s="208">
        <v>6537.8513660000008</v>
      </c>
      <c r="Q77" s="208">
        <v>6516.1518540000006</v>
      </c>
      <c r="R77" s="208">
        <v>6606.2932019999998</v>
      </c>
      <c r="S77" s="208">
        <v>7225.1849319999992</v>
      </c>
      <c r="T77" s="208">
        <v>5754.4095399999997</v>
      </c>
      <c r="U77" s="208">
        <v>5748.0063719999989</v>
      </c>
      <c r="V77" s="208">
        <v>4797.2589919999991</v>
      </c>
      <c r="W77" s="208">
        <v>3902.0613980000003</v>
      </c>
      <c r="X77" s="208">
        <v>4814.2588569999998</v>
      </c>
      <c r="Y77" s="208">
        <v>4768.0886030000011</v>
      </c>
      <c r="Z77" s="208">
        <v>5013.9089089999989</v>
      </c>
      <c r="AA77" s="208">
        <v>5072.6035089999996</v>
      </c>
      <c r="AB77" s="208">
        <v>4118.4494480000012</v>
      </c>
      <c r="AC77" s="208">
        <v>4553.7743390000005</v>
      </c>
      <c r="AD77" s="208">
        <v>4364.0731310000001</v>
      </c>
      <c r="AE77" s="209"/>
      <c r="AG77" s="48"/>
      <c r="AH77" s="48"/>
      <c r="AI77" s="48"/>
    </row>
    <row r="78" spans="1:35" s="211" customFormat="1" x14ac:dyDescent="0.3">
      <c r="A78" s="43"/>
      <c r="B78" s="232" t="s">
        <v>88</v>
      </c>
      <c r="C78" s="233"/>
      <c r="D78" s="208">
        <v>12113.118148999998</v>
      </c>
      <c r="E78" s="208">
        <v>4422.0146240000004</v>
      </c>
      <c r="F78" s="208">
        <v>4696.0521250000002</v>
      </c>
      <c r="G78" s="208">
        <v>843.5100819999999</v>
      </c>
      <c r="H78" s="208">
        <v>5072.0277000000006</v>
      </c>
      <c r="I78" s="208">
        <v>8719.2303319999992</v>
      </c>
      <c r="J78" s="208">
        <v>3166.4559949999993</v>
      </c>
      <c r="K78" s="208">
        <v>436.08037200000007</v>
      </c>
      <c r="L78" s="208">
        <v>12842.482909000002</v>
      </c>
      <c r="M78" s="208">
        <v>2667.9770950000002</v>
      </c>
      <c r="N78" s="208">
        <v>797.33449599999994</v>
      </c>
      <c r="O78" s="208">
        <v>2368.8335969999998</v>
      </c>
      <c r="P78" s="208">
        <v>653.87177799999995</v>
      </c>
      <c r="Q78" s="208">
        <v>46433.352308000001</v>
      </c>
      <c r="R78" s="208">
        <v>35410.76879899999</v>
      </c>
      <c r="S78" s="208">
        <v>4466.3294340000002</v>
      </c>
      <c r="T78" s="208">
        <v>21720.222942</v>
      </c>
      <c r="U78" s="208">
        <v>3877.5569260000002</v>
      </c>
      <c r="V78" s="208">
        <v>2279.8171340000008</v>
      </c>
      <c r="W78" s="208">
        <v>40060.38717200001</v>
      </c>
      <c r="X78" s="208">
        <v>61991.846427999983</v>
      </c>
      <c r="Y78" s="208">
        <v>3198.1118229999997</v>
      </c>
      <c r="Z78" s="208">
        <v>16274.342303000001</v>
      </c>
      <c r="AA78" s="208">
        <v>4651.0865520000007</v>
      </c>
      <c r="AB78" s="208">
        <v>62926.645480999985</v>
      </c>
      <c r="AC78" s="208">
        <v>46202.466365999986</v>
      </c>
      <c r="AD78" s="208">
        <v>11872.433195</v>
      </c>
      <c r="AE78" s="209"/>
      <c r="AF78" s="210"/>
      <c r="AG78" s="48"/>
      <c r="AH78" s="48"/>
      <c r="AI78" s="48"/>
    </row>
    <row r="79" spans="1:35" s="211" customFormat="1" ht="23.95" customHeight="1" x14ac:dyDescent="0.3">
      <c r="A79" s="212"/>
      <c r="B79" s="228" t="s">
        <v>74</v>
      </c>
      <c r="C79" s="229"/>
      <c r="D79" s="208">
        <v>25297.386382000001</v>
      </c>
      <c r="E79" s="208">
        <v>29941.309719999997</v>
      </c>
      <c r="F79" s="208">
        <v>36401.637626000003</v>
      </c>
      <c r="G79" s="208">
        <v>38794.040555</v>
      </c>
      <c r="H79" s="208">
        <v>39358.754503999997</v>
      </c>
      <c r="I79" s="208">
        <v>41183.236022999998</v>
      </c>
      <c r="J79" s="208">
        <v>39802.524894000002</v>
      </c>
      <c r="K79" s="208">
        <v>39067.784213999999</v>
      </c>
      <c r="L79" s="208">
        <v>35658.861249999994</v>
      </c>
      <c r="M79" s="208">
        <v>39097.971401000003</v>
      </c>
      <c r="N79" s="208">
        <v>41790.783249</v>
      </c>
      <c r="O79" s="208">
        <v>36599.448403999995</v>
      </c>
      <c r="P79" s="208">
        <v>39628.383152000002</v>
      </c>
      <c r="Q79" s="208">
        <v>34659.188000999995</v>
      </c>
      <c r="R79" s="208">
        <v>44124.052446000002</v>
      </c>
      <c r="S79" s="208">
        <v>43621.256937999999</v>
      </c>
      <c r="T79" s="208">
        <v>40241.693905</v>
      </c>
      <c r="U79" s="208">
        <v>39489.571711000004</v>
      </c>
      <c r="V79" s="208">
        <v>39306.214652000002</v>
      </c>
      <c r="W79" s="208">
        <v>37469.543411999999</v>
      </c>
      <c r="X79" s="208">
        <v>41307.740657000002</v>
      </c>
      <c r="Y79" s="208">
        <v>43859.128376000008</v>
      </c>
      <c r="Z79" s="208">
        <v>42998.789923000004</v>
      </c>
      <c r="AA79" s="208">
        <v>44559.399182000001</v>
      </c>
      <c r="AB79" s="208">
        <v>43141.059437000004</v>
      </c>
      <c r="AC79" s="208">
        <v>42677.564972000007</v>
      </c>
      <c r="AD79" s="208">
        <v>42613.153349000007</v>
      </c>
      <c r="AE79" s="209"/>
      <c r="AF79" s="210"/>
      <c r="AG79" s="48"/>
      <c r="AH79" s="48"/>
      <c r="AI79" s="48"/>
    </row>
    <row r="80" spans="1:35" x14ac:dyDescent="0.25">
      <c r="A80" s="42" t="s">
        <v>64</v>
      </c>
      <c r="B80" s="33" t="s">
        <v>75</v>
      </c>
      <c r="C80" s="113"/>
      <c r="D80" s="140">
        <v>-7.0655710000000269</v>
      </c>
      <c r="E80" s="140">
        <v>-8.2792369999999806</v>
      </c>
      <c r="F80" s="140">
        <v>15.565992999999935</v>
      </c>
      <c r="G80" s="140">
        <v>19.722493999999941</v>
      </c>
      <c r="H80" s="140">
        <v>34.739275999999975</v>
      </c>
      <c r="I80" s="140">
        <v>39.322328999999996</v>
      </c>
      <c r="J80" s="140">
        <v>41.952609000000059</v>
      </c>
      <c r="K80" s="140">
        <v>71.80403900000006</v>
      </c>
      <c r="L80" s="140">
        <v>70.608544999999978</v>
      </c>
      <c r="M80" s="140">
        <v>75.471224000000049</v>
      </c>
      <c r="N80" s="140">
        <v>87.419858000000005</v>
      </c>
      <c r="O80" s="140">
        <v>102.55877900000003</v>
      </c>
      <c r="P80" s="140">
        <v>100.86778200000003</v>
      </c>
      <c r="Q80" s="140">
        <v>101.90108499999991</v>
      </c>
      <c r="R80" s="140">
        <v>96.833732000000012</v>
      </c>
      <c r="S80" s="140">
        <v>98.555650000000043</v>
      </c>
      <c r="T80" s="140">
        <v>91.766998000000058</v>
      </c>
      <c r="U80" s="140">
        <v>102.1375189999999</v>
      </c>
      <c r="V80" s="140">
        <v>108.83056199999999</v>
      </c>
      <c r="W80" s="140">
        <v>115.26939699999997</v>
      </c>
      <c r="X80" s="140">
        <v>123.23330500000002</v>
      </c>
      <c r="Y80" s="140">
        <v>140.85889099999986</v>
      </c>
      <c r="Z80" s="140">
        <v>152.98316500000001</v>
      </c>
      <c r="AA80" s="140">
        <v>164.31771799999996</v>
      </c>
      <c r="AB80" s="140">
        <v>179.47151599999995</v>
      </c>
      <c r="AC80" s="140">
        <v>188.56465999999998</v>
      </c>
      <c r="AD80" s="140">
        <v>196.44688600000012</v>
      </c>
      <c r="AE80" s="67"/>
    </row>
    <row r="81" spans="1:35" x14ac:dyDescent="0.25">
      <c r="A81" s="42" t="s">
        <v>34</v>
      </c>
      <c r="B81" s="33" t="s">
        <v>87</v>
      </c>
      <c r="C81" s="113"/>
      <c r="D81" s="140">
        <v>108.00116100000001</v>
      </c>
      <c r="E81" s="140">
        <v>110.831968</v>
      </c>
      <c r="F81" s="140">
        <v>115.24972899999999</v>
      </c>
      <c r="G81" s="140">
        <v>117.51034700000001</v>
      </c>
      <c r="H81" s="140">
        <v>119.50861599999999</v>
      </c>
      <c r="I81" s="140">
        <v>111.72154399999999</v>
      </c>
      <c r="J81" s="140">
        <v>104.61046600000002</v>
      </c>
      <c r="K81" s="140">
        <v>98.106373999999988</v>
      </c>
      <c r="L81" s="140">
        <v>92.148338999999993</v>
      </c>
      <c r="M81" s="140">
        <v>86.68243099999998</v>
      </c>
      <c r="N81" s="140">
        <v>81.660804000000013</v>
      </c>
      <c r="O81" s="140">
        <v>77.040918000000005</v>
      </c>
      <c r="P81" s="140">
        <v>72.784849000000008</v>
      </c>
      <c r="Q81" s="140">
        <v>68.858746999999994</v>
      </c>
      <c r="R81" s="140">
        <v>65.232320000000001</v>
      </c>
      <c r="S81" s="140">
        <v>61.878411000000007</v>
      </c>
      <c r="T81" s="140">
        <v>58.772634999999994</v>
      </c>
      <c r="U81" s="140">
        <v>55.893053999999992</v>
      </c>
      <c r="V81" s="140">
        <v>53.219901</v>
      </c>
      <c r="W81" s="140">
        <v>50.735344000000005</v>
      </c>
      <c r="X81" s="140">
        <v>48.423264999999986</v>
      </c>
      <c r="Y81" s="140">
        <v>46.269085999999994</v>
      </c>
      <c r="Z81" s="140">
        <v>44.259590999999993</v>
      </c>
      <c r="AA81" s="140">
        <v>42.382800000000003</v>
      </c>
      <c r="AB81" s="140">
        <v>40.627834</v>
      </c>
      <c r="AC81" s="140">
        <v>38.984799000000002</v>
      </c>
      <c r="AD81" s="140">
        <v>37.444699</v>
      </c>
      <c r="AE81" s="148"/>
    </row>
    <row r="82" spans="1:35" x14ac:dyDescent="0.25">
      <c r="A82" s="42" t="s">
        <v>38</v>
      </c>
      <c r="B82" s="33" t="s">
        <v>76</v>
      </c>
      <c r="C82" s="113"/>
      <c r="D82" s="140"/>
      <c r="E82" s="140"/>
      <c r="F82" s="140">
        <v>5.9628100000000002</v>
      </c>
      <c r="G82" s="140"/>
      <c r="H82" s="140"/>
      <c r="I82" s="140"/>
      <c r="J82" s="140">
        <v>1.5904800000000001</v>
      </c>
      <c r="K82" s="140"/>
      <c r="L82" s="140">
        <v>4.7714400000000001</v>
      </c>
      <c r="M82" s="140"/>
      <c r="N82" s="140">
        <v>0.59555999999999998</v>
      </c>
      <c r="O82" s="140">
        <v>6.0414399999999997</v>
      </c>
      <c r="P82" s="140">
        <v>4.7714400000000001</v>
      </c>
      <c r="Q82" s="140">
        <v>48.509640000000005</v>
      </c>
      <c r="R82" s="140">
        <v>26.838480000000001</v>
      </c>
      <c r="S82" s="140">
        <v>137.5341</v>
      </c>
      <c r="T82" s="140">
        <v>3.9762</v>
      </c>
      <c r="U82" s="140">
        <v>0.23588999999999999</v>
      </c>
      <c r="V82" s="140">
        <v>65.72363</v>
      </c>
      <c r="W82" s="140"/>
      <c r="X82" s="140">
        <v>5.9628100000000002</v>
      </c>
      <c r="Y82" s="140">
        <v>10.734249999999999</v>
      </c>
      <c r="Z82" s="140">
        <v>2.6697799999999998</v>
      </c>
      <c r="AA82" s="140">
        <v>119.67240000000001</v>
      </c>
      <c r="AB82" s="140">
        <v>121.22991999999999</v>
      </c>
      <c r="AC82" s="140">
        <v>246.98268000000002</v>
      </c>
      <c r="AD82" s="140">
        <v>100.25716</v>
      </c>
      <c r="AE82" s="148"/>
    </row>
    <row r="83" spans="1:35" x14ac:dyDescent="0.25">
      <c r="A83" s="42" t="s">
        <v>50</v>
      </c>
      <c r="B83" s="33" t="s">
        <v>77</v>
      </c>
      <c r="C83" s="113"/>
      <c r="D83" s="140">
        <v>-506.92512899999997</v>
      </c>
      <c r="E83" s="140">
        <v>-506.50848300000001</v>
      </c>
      <c r="F83" s="140">
        <v>-506.09183899999999</v>
      </c>
      <c r="G83" s="140">
        <v>-505.67519399999998</v>
      </c>
      <c r="H83" s="140">
        <v>-505.25854900000002</v>
      </c>
      <c r="I83" s="140">
        <v>-504.841904</v>
      </c>
      <c r="J83" s="140">
        <v>-504.42525900000004</v>
      </c>
      <c r="K83" s="140">
        <v>-504.00861400000002</v>
      </c>
      <c r="L83" s="140">
        <v>-503.59197</v>
      </c>
      <c r="M83" s="140">
        <v>-503.17532399999999</v>
      </c>
      <c r="N83" s="140">
        <v>-502.75867999999997</v>
      </c>
      <c r="O83" s="140">
        <v>-502.34203500000001</v>
      </c>
      <c r="P83" s="140">
        <v>-501.92538999999999</v>
      </c>
      <c r="Q83" s="140">
        <v>-501.50874500000003</v>
      </c>
      <c r="R83" s="140">
        <v>-501.09210000000002</v>
      </c>
      <c r="S83" s="140">
        <v>-500.675455</v>
      </c>
      <c r="T83" s="140">
        <v>-500.25881100000004</v>
      </c>
      <c r="U83" s="140">
        <v>-499.84216500000002</v>
      </c>
      <c r="V83" s="140">
        <v>-499.425521</v>
      </c>
      <c r="W83" s="140">
        <v>-499.00887599999999</v>
      </c>
      <c r="X83" s="140">
        <v>-498.59223099999997</v>
      </c>
      <c r="Y83" s="140">
        <v>-498.17558599999995</v>
      </c>
      <c r="Z83" s="140">
        <v>-497.75894100000005</v>
      </c>
      <c r="AA83" s="140">
        <v>-497.75894100000005</v>
      </c>
      <c r="AB83" s="140">
        <v>-497.75894100000005</v>
      </c>
      <c r="AC83" s="140">
        <v>-497.75894100000005</v>
      </c>
      <c r="AD83" s="140">
        <v>-497.75894100000005</v>
      </c>
      <c r="AE83" s="148"/>
    </row>
    <row r="84" spans="1:35" ht="9.1" customHeight="1" x14ac:dyDescent="0.25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C84" s="5"/>
      <c r="AD84" s="5"/>
      <c r="AE84" s="147"/>
      <c r="AF84" s="47"/>
      <c r="AG84" s="49"/>
      <c r="AI84" s="49"/>
    </row>
    <row r="85" spans="1:35" x14ac:dyDescent="0.25">
      <c r="A85" s="9" t="s">
        <v>78</v>
      </c>
      <c r="B85" s="10"/>
      <c r="C85" s="10"/>
    </row>
    <row r="86" spans="1:35" x14ac:dyDescent="0.25">
      <c r="A86" s="7" t="s">
        <v>117</v>
      </c>
      <c r="B86" s="7"/>
      <c r="C86" s="9"/>
    </row>
    <row r="87" spans="1:35" s="147" customFormat="1" x14ac:dyDescent="0.25">
      <c r="A87" s="150" t="s">
        <v>115</v>
      </c>
      <c r="B87" s="150"/>
      <c r="C87" s="148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C87" s="8"/>
      <c r="AD87" s="66"/>
      <c r="AE87" s="66"/>
      <c r="AF87" s="50"/>
      <c r="AG87" s="47"/>
      <c r="AH87" s="47"/>
      <c r="AI87" s="47"/>
    </row>
    <row r="88" spans="1:35" ht="16.3" x14ac:dyDescent="0.35">
      <c r="A88" s="7" t="s">
        <v>116</v>
      </c>
      <c r="B88" s="7"/>
      <c r="C88" s="9"/>
    </row>
    <row r="89" spans="1:35" ht="16.3" x14ac:dyDescent="0.35">
      <c r="A89" s="7" t="s">
        <v>118</v>
      </c>
      <c r="B89" s="7"/>
      <c r="C89" s="9"/>
    </row>
    <row r="90" spans="1:35" s="147" customFormat="1" x14ac:dyDescent="0.25">
      <c r="A90" s="150"/>
      <c r="B90" s="150"/>
      <c r="C90" s="148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C90" s="8"/>
      <c r="AD90" s="66"/>
      <c r="AE90" s="66"/>
      <c r="AF90" s="50"/>
      <c r="AG90" s="47"/>
      <c r="AH90" s="47"/>
      <c r="AI90" s="47"/>
    </row>
    <row r="91" spans="1:35" x14ac:dyDescent="0.25">
      <c r="A91" s="68" t="s">
        <v>79</v>
      </c>
      <c r="B91" s="7" t="s">
        <v>80</v>
      </c>
      <c r="C91" s="9"/>
    </row>
    <row r="92" spans="1:35" x14ac:dyDescent="0.25">
      <c r="A92" s="69" t="s">
        <v>96</v>
      </c>
      <c r="B92" s="7" t="s">
        <v>81</v>
      </c>
      <c r="C92" s="9"/>
    </row>
    <row r="93" spans="1:35" x14ac:dyDescent="0.25">
      <c r="A93" s="68" t="s">
        <v>82</v>
      </c>
      <c r="B93" s="7" t="s">
        <v>83</v>
      </c>
      <c r="C93" s="9"/>
    </row>
    <row r="94" spans="1:35" x14ac:dyDescent="0.25">
      <c r="A94" s="70" t="s">
        <v>97</v>
      </c>
      <c r="B94" s="70"/>
      <c r="C94" s="9"/>
    </row>
    <row r="95" spans="1:35" x14ac:dyDescent="0.25">
      <c r="A95" s="7"/>
      <c r="B95" s="71"/>
    </row>
  </sheetData>
  <mergeCells count="5">
    <mergeCell ref="B79:C79"/>
    <mergeCell ref="A74:C74"/>
    <mergeCell ref="B76:C76"/>
    <mergeCell ref="B77:C77"/>
    <mergeCell ref="B78:C78"/>
  </mergeCells>
  <conditionalFormatting sqref="D12:T12 D7:AD7 AE12:AE68 D8:AE11 D6:U6 AE5:AE7 D13:AD68">
    <cfRule type="cellIs" dxfId="39" priority="56" stopIfTrue="1" operator="greaterThanOrEqual">
      <formula>0</formula>
    </cfRule>
  </conditionalFormatting>
  <conditionalFormatting sqref="AF41">
    <cfRule type="cellIs" dxfId="38" priority="55" stopIfTrue="1" operator="greaterThanOrEqual">
      <formula>0</formula>
    </cfRule>
  </conditionalFormatting>
  <conditionalFormatting sqref="AG41">
    <cfRule type="cellIs" dxfId="37" priority="54" stopIfTrue="1" operator="greaterThanOrEqual">
      <formula>0</formula>
    </cfRule>
  </conditionalFormatting>
  <conditionalFormatting sqref="AH41">
    <cfRule type="cellIs" dxfId="36" priority="53" stopIfTrue="1" operator="greaterThanOrEqual">
      <formula>0</formula>
    </cfRule>
  </conditionalFormatting>
  <conditionalFormatting sqref="AI41">
    <cfRule type="cellIs" dxfId="35" priority="52" stopIfTrue="1" operator="greaterThanOrEqual">
      <formula>0</formula>
    </cfRule>
  </conditionalFormatting>
  <conditionalFormatting sqref="AF47">
    <cfRule type="cellIs" dxfId="34" priority="51" stopIfTrue="1" operator="greaterThanOrEqual">
      <formula>0</formula>
    </cfRule>
  </conditionalFormatting>
  <conditionalFormatting sqref="AG47">
    <cfRule type="cellIs" dxfId="33" priority="50" stopIfTrue="1" operator="greaterThanOrEqual">
      <formula>0</formula>
    </cfRule>
  </conditionalFormatting>
  <conditionalFormatting sqref="AH47">
    <cfRule type="cellIs" dxfId="32" priority="49" stopIfTrue="1" operator="greaterThanOrEqual">
      <formula>0</formula>
    </cfRule>
  </conditionalFormatting>
  <conditionalFormatting sqref="AI47">
    <cfRule type="cellIs" dxfId="31" priority="48" stopIfTrue="1" operator="greaterThanOrEqual">
      <formula>0</formula>
    </cfRule>
  </conditionalFormatting>
  <conditionalFormatting sqref="AF48">
    <cfRule type="cellIs" dxfId="30" priority="47" stopIfTrue="1" operator="greaterThanOrEqual">
      <formula>0</formula>
    </cfRule>
  </conditionalFormatting>
  <conditionalFormatting sqref="AG48">
    <cfRule type="cellIs" dxfId="29" priority="46" stopIfTrue="1" operator="greaterThanOrEqual">
      <formula>0</formula>
    </cfRule>
  </conditionalFormatting>
  <conditionalFormatting sqref="AH48">
    <cfRule type="cellIs" dxfId="28" priority="45" stopIfTrue="1" operator="greaterThanOrEqual">
      <formula>0</formula>
    </cfRule>
  </conditionalFormatting>
  <conditionalFormatting sqref="AI48">
    <cfRule type="cellIs" dxfId="27" priority="44" stopIfTrue="1" operator="greaterThanOrEqual">
      <formula>0</formula>
    </cfRule>
  </conditionalFormatting>
  <conditionalFormatting sqref="AF50">
    <cfRule type="cellIs" dxfId="26" priority="43" stopIfTrue="1" operator="greaterThanOrEqual">
      <formula>0</formula>
    </cfRule>
  </conditionalFormatting>
  <conditionalFormatting sqref="AG50">
    <cfRule type="cellIs" dxfId="25" priority="42" stopIfTrue="1" operator="greaterThanOrEqual">
      <formula>0</formula>
    </cfRule>
  </conditionalFormatting>
  <conditionalFormatting sqref="AH50">
    <cfRule type="cellIs" dxfId="24" priority="41" stopIfTrue="1" operator="greaterThanOrEqual">
      <formula>0</formula>
    </cfRule>
  </conditionalFormatting>
  <conditionalFormatting sqref="AI50">
    <cfRule type="cellIs" dxfId="23" priority="40" stopIfTrue="1" operator="greaterThanOrEqual">
      <formula>0</formula>
    </cfRule>
  </conditionalFormatting>
  <conditionalFormatting sqref="AF54">
    <cfRule type="cellIs" dxfId="22" priority="39" stopIfTrue="1" operator="greaterThanOrEqual">
      <formula>0</formula>
    </cfRule>
  </conditionalFormatting>
  <conditionalFormatting sqref="AG54">
    <cfRule type="cellIs" dxfId="21" priority="38" stopIfTrue="1" operator="greaterThanOrEqual">
      <formula>0</formula>
    </cfRule>
  </conditionalFormatting>
  <conditionalFormatting sqref="AH54">
    <cfRule type="cellIs" dxfId="20" priority="37" stopIfTrue="1" operator="greaterThanOrEqual">
      <formula>0</formula>
    </cfRule>
  </conditionalFormatting>
  <conditionalFormatting sqref="AI54">
    <cfRule type="cellIs" dxfId="19" priority="36" stopIfTrue="1" operator="greaterThanOrEqual">
      <formula>0</formula>
    </cfRule>
  </conditionalFormatting>
  <conditionalFormatting sqref="AF62">
    <cfRule type="cellIs" dxfId="18" priority="35" stopIfTrue="1" operator="greaterThanOrEqual">
      <formula>0</formula>
    </cfRule>
  </conditionalFormatting>
  <conditionalFormatting sqref="AG62">
    <cfRule type="cellIs" dxfId="17" priority="34" stopIfTrue="1" operator="greaterThanOrEqual">
      <formula>0</formula>
    </cfRule>
  </conditionalFormatting>
  <conditionalFormatting sqref="AH62">
    <cfRule type="cellIs" dxfId="16" priority="33" stopIfTrue="1" operator="greaterThanOrEqual">
      <formula>0</formula>
    </cfRule>
  </conditionalFormatting>
  <conditionalFormatting sqref="AI62">
    <cfRule type="cellIs" dxfId="15" priority="32" stopIfTrue="1" operator="greaterThanOrEqual">
      <formula>0</formula>
    </cfRule>
  </conditionalFormatting>
  <conditionalFormatting sqref="U12:AD12">
    <cfRule type="cellIs" dxfId="14" priority="4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2"/>
  <sheetViews>
    <sheetView tabSelected="1" zoomScale="85" zoomScaleNormal="85" workbookViewId="0">
      <pane xSplit="3" topLeftCell="D1" activePane="topRight" state="frozen"/>
      <selection activeCell="A22" sqref="A22"/>
      <selection pane="topRight"/>
    </sheetView>
  </sheetViews>
  <sheetFormatPr defaultColWidth="9.109375" defaultRowHeight="15.05" x14ac:dyDescent="0.25"/>
  <cols>
    <col min="1" max="1" width="4.44140625" style="5" customWidth="1"/>
    <col min="2" max="2" width="3.33203125" style="5" customWidth="1"/>
    <col min="3" max="3" width="53.33203125" style="5" customWidth="1"/>
    <col min="4" max="4" width="9.33203125" style="5" customWidth="1"/>
    <col min="5" max="8" width="7.5546875" style="5" customWidth="1"/>
    <col min="9" max="9" width="10.109375" style="5" customWidth="1"/>
    <col min="10" max="12" width="8.88671875" style="5" customWidth="1"/>
    <col min="13" max="13" width="10.88671875" style="5" customWidth="1"/>
    <col min="14" max="14" width="3" style="5" customWidth="1"/>
    <col min="15" max="15" width="18.109375" style="5" customWidth="1"/>
    <col min="16" max="16" width="7.109375" style="5" customWidth="1"/>
    <col min="17" max="20" width="10.33203125" style="5" customWidth="1"/>
    <col min="21" max="25" width="6" style="5" customWidth="1"/>
    <col min="26" max="16384" width="9.109375" style="5"/>
  </cols>
  <sheetData>
    <row r="1" spans="1:22" s="2" customFormat="1" ht="14.4" x14ac:dyDescent="0.25">
      <c r="A1" s="5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s="2" customFormat="1" x14ac:dyDescent="0.25">
      <c r="B2" s="3"/>
      <c r="C2" s="178" t="s">
        <v>105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22" s="2" customFormat="1" ht="14.4" x14ac:dyDescent="0.25">
      <c r="B3" s="3"/>
      <c r="C3" s="3"/>
      <c r="D3" s="72"/>
      <c r="E3" s="73"/>
      <c r="F3" s="73"/>
      <c r="G3" s="73"/>
      <c r="H3" s="73"/>
      <c r="I3" s="73"/>
      <c r="J3" s="73"/>
      <c r="K3" s="73"/>
      <c r="L3" s="73"/>
      <c r="M3" s="73"/>
    </row>
    <row r="4" spans="1:22" s="2" customFormat="1" ht="15.65" x14ac:dyDescent="0.25">
      <c r="A4" s="11" t="s">
        <v>0</v>
      </c>
      <c r="B4" s="179"/>
      <c r="C4" s="179"/>
      <c r="D4" s="124" t="s">
        <v>98</v>
      </c>
      <c r="E4" s="125" t="s">
        <v>99</v>
      </c>
      <c r="F4" s="125" t="s">
        <v>99</v>
      </c>
      <c r="G4" s="125" t="s">
        <v>100</v>
      </c>
      <c r="H4" s="125" t="s">
        <v>100</v>
      </c>
      <c r="I4" s="126" t="s">
        <v>108</v>
      </c>
      <c r="J4" s="126" t="s">
        <v>109</v>
      </c>
      <c r="K4" s="125" t="s">
        <v>101</v>
      </c>
      <c r="L4" s="127" t="s">
        <v>102</v>
      </c>
      <c r="M4" s="128" t="s">
        <v>3</v>
      </c>
    </row>
    <row r="5" spans="1:22" s="74" customFormat="1" ht="14.4" x14ac:dyDescent="0.25">
      <c r="A5" s="186" t="s">
        <v>84</v>
      </c>
      <c r="B5" s="11"/>
      <c r="C5" s="186"/>
      <c r="D5" s="114"/>
      <c r="E5" s="115"/>
      <c r="F5" s="199">
        <v>25</v>
      </c>
      <c r="G5" s="198"/>
      <c r="H5" s="199">
        <v>298</v>
      </c>
      <c r="I5" s="116"/>
      <c r="J5" s="116"/>
      <c r="K5" s="197">
        <v>22800</v>
      </c>
      <c r="L5" s="197">
        <v>17200</v>
      </c>
      <c r="M5" s="117"/>
    </row>
    <row r="6" spans="1:22" s="75" customFormat="1" ht="14.25" customHeight="1" x14ac:dyDescent="0.2">
      <c r="A6" s="184" t="s">
        <v>85</v>
      </c>
      <c r="B6" s="185"/>
      <c r="C6" s="184"/>
      <c r="D6" s="196" t="s">
        <v>86</v>
      </c>
      <c r="E6" s="196" t="s">
        <v>86</v>
      </c>
      <c r="F6" s="195" t="s">
        <v>104</v>
      </c>
      <c r="G6" s="194" t="s">
        <v>86</v>
      </c>
      <c r="H6" s="195" t="s">
        <v>104</v>
      </c>
      <c r="I6" s="195" t="s">
        <v>104</v>
      </c>
      <c r="J6" s="195" t="s">
        <v>104</v>
      </c>
      <c r="K6" s="195" t="s">
        <v>104</v>
      </c>
      <c r="L6" s="195" t="s">
        <v>104</v>
      </c>
      <c r="M6" s="195" t="s">
        <v>104</v>
      </c>
    </row>
    <row r="7" spans="1:22" s="4" customFormat="1" ht="14.4" x14ac:dyDescent="0.25">
      <c r="A7" s="183" t="s">
        <v>3</v>
      </c>
      <c r="B7" s="182"/>
      <c r="C7" s="181"/>
      <c r="D7" s="118">
        <f>D8+D42+D56+D64+D69</f>
        <v>49946.091816399436</v>
      </c>
      <c r="E7" s="118">
        <f t="shared" ref="E7:M7" si="0">E8+E42+E56+E64+E69</f>
        <v>352.95710191588716</v>
      </c>
      <c r="F7" s="118">
        <f>F8+F42+F56+F64+F69</f>
        <v>8823.927547897194</v>
      </c>
      <c r="G7" s="118">
        <f t="shared" si="0"/>
        <v>5.8316272133291598</v>
      </c>
      <c r="H7" s="118">
        <f t="shared" ref="H7" si="1">H8+H42+H56+H64+H69</f>
        <v>1737.8249095720901</v>
      </c>
      <c r="I7" s="118">
        <f>I42</f>
        <v>1578.27691091573</v>
      </c>
      <c r="J7" s="118">
        <f t="shared" ref="J7:L7" si="2">J42</f>
        <v>165.64405447104201</v>
      </c>
      <c r="K7" s="118">
        <f t="shared" si="2"/>
        <v>14.007771128696399</v>
      </c>
      <c r="L7" s="118" t="str">
        <f t="shared" si="2"/>
        <v>-</v>
      </c>
      <c r="M7" s="118">
        <f t="shared" si="0"/>
        <v>62264.204127442412</v>
      </c>
    </row>
    <row r="8" spans="1:22" x14ac:dyDescent="0.25">
      <c r="A8" s="12" t="s">
        <v>4</v>
      </c>
      <c r="B8" s="13"/>
      <c r="C8" s="13"/>
      <c r="D8" s="119">
        <f>D9+D18+D38</f>
        <v>45132.036574678117</v>
      </c>
      <c r="E8" s="119">
        <f t="shared" ref="E8:H8" si="3">E9+E18+E38</f>
        <v>145.80788335391108</v>
      </c>
      <c r="F8" s="119">
        <f t="shared" si="3"/>
        <v>3645.1970838477814</v>
      </c>
      <c r="G8" s="119">
        <f t="shared" si="3"/>
        <v>2.8380365509987082</v>
      </c>
      <c r="H8" s="119">
        <f t="shared" si="3"/>
        <v>845.73489219761507</v>
      </c>
      <c r="I8" s="119" t="s">
        <v>79</v>
      </c>
      <c r="J8" s="119" t="s">
        <v>79</v>
      </c>
      <c r="K8" s="119" t="s">
        <v>79</v>
      </c>
      <c r="L8" s="119" t="s">
        <v>79</v>
      </c>
      <c r="M8" s="119">
        <f t="shared" ref="M8" si="4">M9+M18+M38</f>
        <v>49623.220931995806</v>
      </c>
    </row>
    <row r="9" spans="1:22" x14ac:dyDescent="0.25">
      <c r="A9" s="15" t="s">
        <v>5</v>
      </c>
      <c r="B9" s="16" t="s">
        <v>6</v>
      </c>
      <c r="C9" s="16"/>
      <c r="D9" s="120">
        <f>SUM(D10:D17)</f>
        <v>19326.525842757994</v>
      </c>
      <c r="E9" s="168">
        <f t="shared" ref="E9:H9" si="5">SUM(E10:E17)</f>
        <v>26.997162763442834</v>
      </c>
      <c r="F9" s="168">
        <f t="shared" si="5"/>
        <v>674.92906908607074</v>
      </c>
      <c r="G9" s="168">
        <f t="shared" si="5"/>
        <v>0.98352747007302987</v>
      </c>
      <c r="H9" s="168">
        <f t="shared" si="5"/>
        <v>293.09118608176271</v>
      </c>
      <c r="I9" s="168" t="s">
        <v>79</v>
      </c>
      <c r="J9" s="168" t="s">
        <v>79</v>
      </c>
      <c r="K9" s="168" t="s">
        <v>79</v>
      </c>
      <c r="L9" s="168" t="s">
        <v>79</v>
      </c>
      <c r="M9" s="120">
        <f>SUM(M10:M17)</f>
        <v>20294.798479198209</v>
      </c>
    </row>
    <row r="10" spans="1:22" x14ac:dyDescent="0.25">
      <c r="A10" s="17"/>
      <c r="B10" s="18" t="s">
        <v>7</v>
      </c>
      <c r="C10" s="19"/>
      <c r="D10" s="121">
        <v>638.25774000000001</v>
      </c>
      <c r="E10" s="169">
        <v>0.19081635603945599</v>
      </c>
      <c r="F10" s="169">
        <v>4.7704089009863901</v>
      </c>
      <c r="G10" s="169">
        <v>4.4788004026304097E-2</v>
      </c>
      <c r="H10" s="169">
        <v>13.3468251998386</v>
      </c>
      <c r="I10" s="169" t="s">
        <v>79</v>
      </c>
      <c r="J10" s="169" t="s">
        <v>79</v>
      </c>
      <c r="K10" s="169" t="s">
        <v>79</v>
      </c>
      <c r="L10" s="169" t="s">
        <v>79</v>
      </c>
      <c r="M10" s="121">
        <v>656.37497410082506</v>
      </c>
    </row>
    <row r="11" spans="1:22" x14ac:dyDescent="0.25">
      <c r="A11" s="17"/>
      <c r="B11" s="20" t="s">
        <v>8</v>
      </c>
      <c r="C11" s="19"/>
      <c r="D11" s="121">
        <v>670.20587264598805</v>
      </c>
      <c r="E11" s="169">
        <v>1.26905178471377E-2</v>
      </c>
      <c r="F11" s="169">
        <v>0.31726294617844297</v>
      </c>
      <c r="G11" s="169">
        <v>1.01642953832738E-2</v>
      </c>
      <c r="H11" s="169">
        <v>3.0289600242155901</v>
      </c>
      <c r="I11" s="169" t="s">
        <v>79</v>
      </c>
      <c r="J11" s="169" t="s">
        <v>79</v>
      </c>
      <c r="K11" s="169" t="s">
        <v>79</v>
      </c>
      <c r="L11" s="169" t="s">
        <v>79</v>
      </c>
      <c r="M11" s="121">
        <v>673.804476888772</v>
      </c>
    </row>
    <row r="12" spans="1:22" x14ac:dyDescent="0.25">
      <c r="A12" s="17"/>
      <c r="B12" s="20" t="s">
        <v>9</v>
      </c>
      <c r="C12" s="21"/>
      <c r="D12" s="121">
        <f>M12-H12-F12</f>
        <v>6895.3835606800149</v>
      </c>
      <c r="E12" s="169">
        <v>15.9150896</v>
      </c>
      <c r="F12" s="169">
        <v>397.87723999999997</v>
      </c>
      <c r="G12" s="169">
        <v>0.18359490000000001</v>
      </c>
      <c r="H12" s="169">
        <v>54.711280199999997</v>
      </c>
      <c r="I12" s="169" t="s">
        <v>79</v>
      </c>
      <c r="J12" s="169" t="s">
        <v>79</v>
      </c>
      <c r="K12" s="169" t="s">
        <v>79</v>
      </c>
      <c r="L12" s="169" t="s">
        <v>79</v>
      </c>
      <c r="M12" s="155">
        <v>7347.9720808800148</v>
      </c>
    </row>
    <row r="13" spans="1:22" x14ac:dyDescent="0.25">
      <c r="A13" s="17"/>
      <c r="B13" s="20" t="s">
        <v>10</v>
      </c>
      <c r="C13" s="19"/>
      <c r="D13" s="121">
        <v>4631.2844794319899</v>
      </c>
      <c r="E13" s="169">
        <v>0.67531414395923695</v>
      </c>
      <c r="F13" s="169">
        <v>16.882853598980901</v>
      </c>
      <c r="G13" s="169">
        <v>0.50317689535053101</v>
      </c>
      <c r="H13" s="169">
        <v>149.94671481445801</v>
      </c>
      <c r="I13" s="169" t="s">
        <v>79</v>
      </c>
      <c r="J13" s="169" t="s">
        <v>79</v>
      </c>
      <c r="K13" s="169" t="s">
        <v>79</v>
      </c>
      <c r="L13" s="169" t="s">
        <v>79</v>
      </c>
      <c r="M13" s="121">
        <v>4798.1140478454299</v>
      </c>
      <c r="P13" s="216"/>
      <c r="R13" s="217"/>
      <c r="S13" s="218"/>
      <c r="T13" s="219"/>
      <c r="U13" s="220"/>
      <c r="V13" s="215"/>
    </row>
    <row r="14" spans="1:22" x14ac:dyDescent="0.25">
      <c r="A14" s="17"/>
      <c r="B14" s="20" t="s">
        <v>11</v>
      </c>
      <c r="C14" s="22"/>
      <c r="D14" s="121">
        <v>95.031869999999998</v>
      </c>
      <c r="E14" s="169">
        <v>1.8001E-3</v>
      </c>
      <c r="F14" s="169">
        <v>4.5002500000000001E-2</v>
      </c>
      <c r="G14" s="169">
        <v>1.9042E-3</v>
      </c>
      <c r="H14" s="169">
        <v>0.56745159999999994</v>
      </c>
      <c r="I14" s="169" t="s">
        <v>79</v>
      </c>
      <c r="J14" s="169" t="s">
        <v>79</v>
      </c>
      <c r="K14" s="169" t="s">
        <v>79</v>
      </c>
      <c r="L14" s="169" t="s">
        <v>79</v>
      </c>
      <c r="M14" s="121">
        <v>95.644324100000006</v>
      </c>
    </row>
    <row r="15" spans="1:22" x14ac:dyDescent="0.25">
      <c r="A15" s="17"/>
      <c r="B15" s="20" t="s">
        <v>12</v>
      </c>
      <c r="C15" s="20"/>
      <c r="D15" s="121">
        <v>2312.9755500000001</v>
      </c>
      <c r="E15" s="169">
        <v>4.4774897129999998E-2</v>
      </c>
      <c r="F15" s="169">
        <v>1.1193724282499999</v>
      </c>
      <c r="G15" s="169">
        <v>4.6366959712999999E-2</v>
      </c>
      <c r="H15" s="169">
        <v>13.817353994474001</v>
      </c>
      <c r="I15" s="169" t="s">
        <v>79</v>
      </c>
      <c r="J15" s="169" t="s">
        <v>79</v>
      </c>
      <c r="K15" s="169" t="s">
        <v>79</v>
      </c>
      <c r="L15" s="169" t="s">
        <v>79</v>
      </c>
      <c r="M15" s="121">
        <v>2327.91227642272</v>
      </c>
    </row>
    <row r="16" spans="1:22" x14ac:dyDescent="0.25">
      <c r="A16" s="17"/>
      <c r="B16" s="20" t="s">
        <v>13</v>
      </c>
      <c r="C16" s="20"/>
      <c r="D16" s="121">
        <v>3676.9866999999999</v>
      </c>
      <c r="E16" s="169">
        <v>10.148919348467</v>
      </c>
      <c r="F16" s="169">
        <v>253.722983711675</v>
      </c>
      <c r="G16" s="169">
        <v>0.185769415599921</v>
      </c>
      <c r="H16" s="169">
        <v>55.359285848776501</v>
      </c>
      <c r="I16" s="169" t="s">
        <v>79</v>
      </c>
      <c r="J16" s="169" t="s">
        <v>79</v>
      </c>
      <c r="K16" s="169" t="s">
        <v>79</v>
      </c>
      <c r="L16" s="169" t="s">
        <v>79</v>
      </c>
      <c r="M16" s="121">
        <v>3986.0689695604501</v>
      </c>
    </row>
    <row r="17" spans="1:25" x14ac:dyDescent="0.25">
      <c r="A17" s="17"/>
      <c r="B17" s="20" t="s">
        <v>14</v>
      </c>
      <c r="C17" s="20"/>
      <c r="D17" s="121">
        <v>406.40007000000003</v>
      </c>
      <c r="E17" s="169">
        <v>7.7577999999999996E-3</v>
      </c>
      <c r="F17" s="169">
        <v>0.19394500000000001</v>
      </c>
      <c r="G17" s="169">
        <v>7.7628000000000003E-3</v>
      </c>
      <c r="H17" s="169">
        <v>2.3133143999999999</v>
      </c>
      <c r="I17" s="169" t="s">
        <v>79</v>
      </c>
      <c r="J17" s="169" t="s">
        <v>79</v>
      </c>
      <c r="K17" s="169" t="s">
        <v>79</v>
      </c>
      <c r="L17" s="169" t="s">
        <v>79</v>
      </c>
      <c r="M17" s="121">
        <v>408.90732939999998</v>
      </c>
    </row>
    <row r="18" spans="1:25" ht="15.65" x14ac:dyDescent="0.25">
      <c r="A18" s="15" t="s">
        <v>15</v>
      </c>
      <c r="B18" s="16" t="s">
        <v>16</v>
      </c>
      <c r="C18" s="16"/>
      <c r="D18" s="120">
        <v>24200.081939360502</v>
      </c>
      <c r="E18" s="168">
        <v>5.5368686448872504</v>
      </c>
      <c r="F18" s="168">
        <v>138.42171612218101</v>
      </c>
      <c r="G18" s="168">
        <v>1.8501833117775199</v>
      </c>
      <c r="H18" s="168">
        <v>551.35462690970098</v>
      </c>
      <c r="I18" s="168" t="s">
        <v>79</v>
      </c>
      <c r="J18" s="168" t="s">
        <v>79</v>
      </c>
      <c r="K18" s="168" t="s">
        <v>79</v>
      </c>
      <c r="L18" s="168" t="s">
        <v>79</v>
      </c>
      <c r="M18" s="120">
        <v>24889.858282392299</v>
      </c>
      <c r="O18" s="224"/>
    </row>
    <row r="19" spans="1:25" x14ac:dyDescent="0.25">
      <c r="A19" s="17"/>
      <c r="B19" s="20" t="s">
        <v>17</v>
      </c>
      <c r="C19" s="19"/>
      <c r="D19" s="121">
        <v>1317.8225927341</v>
      </c>
      <c r="E19" s="169">
        <v>5.9023657651327097E-2</v>
      </c>
      <c r="F19" s="169">
        <v>1.4755914412831801</v>
      </c>
      <c r="G19" s="169">
        <v>3.9417772598801797E-2</v>
      </c>
      <c r="H19" s="169">
        <v>11.746496234442899</v>
      </c>
      <c r="I19" s="169" t="s">
        <v>79</v>
      </c>
      <c r="J19" s="169" t="s">
        <v>79</v>
      </c>
      <c r="K19" s="169" t="s">
        <v>79</v>
      </c>
      <c r="L19" s="169" t="s">
        <v>79</v>
      </c>
      <c r="M19" s="121">
        <v>1331.0446804098301</v>
      </c>
      <c r="O19" s="227"/>
    </row>
    <row r="20" spans="1:25" x14ac:dyDescent="0.25">
      <c r="A20" s="17"/>
      <c r="B20" s="20" t="s">
        <v>18</v>
      </c>
      <c r="C20" s="19"/>
      <c r="D20" s="121">
        <v>16860.058994049999</v>
      </c>
      <c r="E20" s="169">
        <v>1.06363424191726</v>
      </c>
      <c r="F20" s="169">
        <v>26.590856047931599</v>
      </c>
      <c r="G20" s="169">
        <v>1.35638190952782</v>
      </c>
      <c r="H20" s="169">
        <v>404.20180903929003</v>
      </c>
      <c r="I20" s="169" t="s">
        <v>79</v>
      </c>
      <c r="J20" s="169" t="s">
        <v>79</v>
      </c>
      <c r="K20" s="169" t="s">
        <v>79</v>
      </c>
      <c r="L20" s="169" t="s">
        <v>79</v>
      </c>
      <c r="M20" s="121">
        <v>17290.851659137301</v>
      </c>
      <c r="O20" s="223"/>
    </row>
    <row r="21" spans="1:25" s="37" customFormat="1" ht="11.3" x14ac:dyDescent="0.2">
      <c r="A21" s="23"/>
      <c r="B21" s="19"/>
      <c r="C21" s="56" t="s">
        <v>19</v>
      </c>
      <c r="D21" s="162">
        <v>3924.1490409550302</v>
      </c>
      <c r="E21" s="170">
        <v>0.31305972806814503</v>
      </c>
      <c r="F21" s="170">
        <v>7.8264932017036299</v>
      </c>
      <c r="G21" s="170">
        <v>0.31901153820726202</v>
      </c>
      <c r="H21" s="170">
        <v>95.065438385764097</v>
      </c>
      <c r="I21" s="170" t="s">
        <v>79</v>
      </c>
      <c r="J21" s="170" t="s">
        <v>79</v>
      </c>
      <c r="K21" s="170" t="s">
        <v>79</v>
      </c>
      <c r="L21" s="170" t="s">
        <v>79</v>
      </c>
      <c r="M21" s="162">
        <v>4027.0409725424902</v>
      </c>
    </row>
    <row r="22" spans="1:25" s="37" customFormat="1" ht="11.3" x14ac:dyDescent="0.2">
      <c r="A22" s="23"/>
      <c r="B22" s="19"/>
      <c r="C22" s="56" t="s">
        <v>20</v>
      </c>
      <c r="D22" s="162">
        <v>4989.0876312438904</v>
      </c>
      <c r="E22" s="170">
        <v>0.400943876015047</v>
      </c>
      <c r="F22" s="170">
        <v>10.0235969003762</v>
      </c>
      <c r="G22" s="170">
        <v>0.52725069195913199</v>
      </c>
      <c r="H22" s="170">
        <v>157.12070620382099</v>
      </c>
      <c r="I22" s="170" t="s">
        <v>79</v>
      </c>
      <c r="J22" s="170" t="s">
        <v>79</v>
      </c>
      <c r="K22" s="170" t="s">
        <v>79</v>
      </c>
      <c r="L22" s="170" t="s">
        <v>79</v>
      </c>
      <c r="M22" s="162">
        <v>5156.2319343480804</v>
      </c>
    </row>
    <row r="23" spans="1:25" s="37" customFormat="1" ht="11.3" x14ac:dyDescent="0.2">
      <c r="A23" s="23"/>
      <c r="B23" s="19"/>
      <c r="C23" s="56" t="s">
        <v>21</v>
      </c>
      <c r="D23" s="162">
        <v>1868.09442711099</v>
      </c>
      <c r="E23" s="170">
        <v>8.0255811325182697E-2</v>
      </c>
      <c r="F23" s="170">
        <v>2.0063952831295699</v>
      </c>
      <c r="G23" s="170">
        <v>0.156378650660878</v>
      </c>
      <c r="H23" s="170">
        <v>46.600837896941599</v>
      </c>
      <c r="I23" s="170" t="s">
        <v>79</v>
      </c>
      <c r="J23" s="170" t="s">
        <v>79</v>
      </c>
      <c r="K23" s="170" t="s">
        <v>79</v>
      </c>
      <c r="L23" s="170" t="s">
        <v>79</v>
      </c>
      <c r="M23" s="162">
        <v>1916.7016602910601</v>
      </c>
    </row>
    <row r="24" spans="1:25" s="37" customFormat="1" ht="11.3" x14ac:dyDescent="0.2">
      <c r="A24" s="23"/>
      <c r="B24" s="19"/>
      <c r="C24" s="56" t="s">
        <v>22</v>
      </c>
      <c r="D24" s="162">
        <v>28.435561657141299</v>
      </c>
      <c r="E24" s="170">
        <v>1.0983513267627899E-2</v>
      </c>
      <c r="F24" s="170">
        <v>0.274587831690697</v>
      </c>
      <c r="G24" s="170">
        <v>5.3943338603203996E-4</v>
      </c>
      <c r="H24" s="170">
        <v>0.160751149037548</v>
      </c>
      <c r="I24" s="170" t="s">
        <v>79</v>
      </c>
      <c r="J24" s="170" t="s">
        <v>79</v>
      </c>
      <c r="K24" s="170" t="s">
        <v>79</v>
      </c>
      <c r="L24" s="170" t="s">
        <v>79</v>
      </c>
      <c r="M24" s="162">
        <v>28.8709006378695</v>
      </c>
      <c r="O24" s="221"/>
    </row>
    <row r="25" spans="1:25" s="37" customFormat="1" ht="11.3" x14ac:dyDescent="0.2">
      <c r="A25" s="23"/>
      <c r="B25" s="19"/>
      <c r="C25" s="56" t="s">
        <v>23</v>
      </c>
      <c r="D25" s="162">
        <v>116.280630902227</v>
      </c>
      <c r="E25" s="170">
        <v>2.3165579205019901E-3</v>
      </c>
      <c r="F25" s="170">
        <v>5.7913948012549697E-2</v>
      </c>
      <c r="G25" s="170">
        <v>9.8933108174739295E-3</v>
      </c>
      <c r="H25" s="170">
        <v>2.9482066236072302</v>
      </c>
      <c r="I25" s="170" t="s">
        <v>79</v>
      </c>
      <c r="J25" s="170" t="s">
        <v>79</v>
      </c>
      <c r="K25" s="170" t="s">
        <v>79</v>
      </c>
      <c r="L25" s="170" t="s">
        <v>79</v>
      </c>
      <c r="M25" s="162">
        <v>119.286751473847</v>
      </c>
      <c r="O25" s="225"/>
    </row>
    <row r="26" spans="1:25" s="37" customFormat="1" x14ac:dyDescent="0.25">
      <c r="A26" s="23"/>
      <c r="B26" s="19"/>
      <c r="C26" s="56" t="s">
        <v>24</v>
      </c>
      <c r="D26" s="162">
        <v>108.35529035984401</v>
      </c>
      <c r="E26" s="170">
        <v>2.8529582650450502E-3</v>
      </c>
      <c r="F26" s="170">
        <v>7.1323956626126297E-2</v>
      </c>
      <c r="G26" s="170">
        <v>9.1790959638620093E-3</v>
      </c>
      <c r="H26" s="170">
        <v>2.7353705972308799</v>
      </c>
      <c r="I26" s="170" t="s">
        <v>79</v>
      </c>
      <c r="J26" s="170" t="s">
        <v>79</v>
      </c>
      <c r="K26" s="170" t="s">
        <v>79</v>
      </c>
      <c r="L26" s="170" t="s">
        <v>79</v>
      </c>
      <c r="M26" s="162">
        <v>111.161984913701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</row>
    <row r="27" spans="1:25" s="37" customFormat="1" x14ac:dyDescent="0.25">
      <c r="A27" s="23"/>
      <c r="B27" s="19"/>
      <c r="C27" s="56" t="s">
        <v>25</v>
      </c>
      <c r="D27" s="162">
        <v>5819.5534601343597</v>
      </c>
      <c r="E27" s="170">
        <v>0.250579019278523</v>
      </c>
      <c r="F27" s="170">
        <v>6.2644754819630704</v>
      </c>
      <c r="G27" s="170">
        <v>0.33401619359483198</v>
      </c>
      <c r="H27" s="170">
        <v>99.536825691259907</v>
      </c>
      <c r="I27" s="170" t="s">
        <v>79</v>
      </c>
      <c r="J27" s="170" t="s">
        <v>79</v>
      </c>
      <c r="K27" s="170" t="s">
        <v>79</v>
      </c>
      <c r="L27" s="170" t="s">
        <v>79</v>
      </c>
      <c r="M27" s="162">
        <v>5925.3547613075798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</row>
    <row r="28" spans="1:25" s="37" customFormat="1" x14ac:dyDescent="0.25">
      <c r="A28" s="23"/>
      <c r="B28" s="19"/>
      <c r="C28" s="56" t="s">
        <v>26</v>
      </c>
      <c r="D28" s="162">
        <v>6.1021452129501403</v>
      </c>
      <c r="E28" s="170">
        <v>2.6444026786088398E-3</v>
      </c>
      <c r="F28" s="170">
        <v>6.6110066965220995E-2</v>
      </c>
      <c r="G28" s="170">
        <v>1.1299499527115399E-4</v>
      </c>
      <c r="H28" s="170">
        <v>3.3672508590803799E-2</v>
      </c>
      <c r="I28" s="170" t="s">
        <v>79</v>
      </c>
      <c r="J28" s="170" t="s">
        <v>79</v>
      </c>
      <c r="K28" s="170" t="s">
        <v>79</v>
      </c>
      <c r="L28" s="170" t="s">
        <v>79</v>
      </c>
      <c r="M28" s="162">
        <v>6.2019277885061701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</row>
    <row r="29" spans="1:25" ht="15.65" x14ac:dyDescent="0.25">
      <c r="A29" s="17"/>
      <c r="B29" s="84" t="s">
        <v>111</v>
      </c>
      <c r="C29" s="19"/>
      <c r="D29" s="121">
        <v>703.93009934642203</v>
      </c>
      <c r="E29" s="169">
        <v>4.4374843898072829E-2</v>
      </c>
      <c r="F29" s="169">
        <v>1.1093710974512261</v>
      </c>
      <c r="G29" s="169">
        <v>0.28094789111373103</v>
      </c>
      <c r="H29" s="169">
        <v>83.722471551892227</v>
      </c>
      <c r="I29" s="172" t="s">
        <v>79</v>
      </c>
      <c r="J29" s="172" t="s">
        <v>79</v>
      </c>
      <c r="K29" s="172" t="s">
        <v>79</v>
      </c>
      <c r="L29" s="172" t="s">
        <v>79</v>
      </c>
      <c r="M29" s="121">
        <v>788.76194199576548</v>
      </c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</row>
    <row r="30" spans="1:25" ht="15.65" x14ac:dyDescent="0.25">
      <c r="A30" s="17"/>
      <c r="B30" s="84" t="s">
        <v>112</v>
      </c>
      <c r="C30" s="19"/>
      <c r="D30" s="121">
        <v>939.74169999999992</v>
      </c>
      <c r="E30" s="169">
        <v>8.7698999999999999E-2</v>
      </c>
      <c r="F30" s="169">
        <v>2.192475</v>
      </c>
      <c r="G30" s="169">
        <v>2.5252199999999999E-2</v>
      </c>
      <c r="H30" s="169">
        <v>7.5251555999999988</v>
      </c>
      <c r="I30" s="172" t="s">
        <v>79</v>
      </c>
      <c r="J30" s="172" t="s">
        <v>79</v>
      </c>
      <c r="K30" s="172" t="s">
        <v>79</v>
      </c>
      <c r="L30" s="172" t="s">
        <v>79</v>
      </c>
      <c r="M30" s="121">
        <v>949.45933059999982</v>
      </c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</row>
    <row r="31" spans="1:25" x14ac:dyDescent="0.25">
      <c r="A31" s="17"/>
      <c r="B31" s="20" t="s">
        <v>27</v>
      </c>
      <c r="C31" s="24"/>
      <c r="D31" s="121">
        <v>4378.5285532299804</v>
      </c>
      <c r="E31" s="169">
        <v>4.2821369014205901</v>
      </c>
      <c r="F31" s="169">
        <v>107.053422535515</v>
      </c>
      <c r="G31" s="169">
        <v>0.14818353853716701</v>
      </c>
      <c r="H31" s="169">
        <v>44.158694484075902</v>
      </c>
      <c r="I31" s="169" t="s">
        <v>79</v>
      </c>
      <c r="J31" s="169" t="s">
        <v>79</v>
      </c>
      <c r="K31" s="169" t="s">
        <v>79</v>
      </c>
      <c r="L31" s="169" t="s">
        <v>79</v>
      </c>
      <c r="M31" s="121">
        <v>4529.74067024957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s="37" customFormat="1" ht="11.3" x14ac:dyDescent="0.2">
      <c r="A32" s="23"/>
      <c r="B32" s="19"/>
      <c r="C32" s="56" t="s">
        <v>28</v>
      </c>
      <c r="D32" s="162">
        <v>529.82563539006401</v>
      </c>
      <c r="E32" s="170">
        <v>4.7941680126880298E-2</v>
      </c>
      <c r="F32" s="170">
        <v>1.19854200317201</v>
      </c>
      <c r="G32" s="170">
        <v>2.3497665485498101E-2</v>
      </c>
      <c r="H32" s="170">
        <v>7.0023043146784296</v>
      </c>
      <c r="I32" s="170" t="s">
        <v>79</v>
      </c>
      <c r="J32" s="170" t="s">
        <v>79</v>
      </c>
      <c r="K32" s="170" t="s">
        <v>79</v>
      </c>
      <c r="L32" s="170" t="s">
        <v>79</v>
      </c>
      <c r="M32" s="162">
        <v>538.02648170791394</v>
      </c>
    </row>
    <row r="33" spans="1:25" s="37" customFormat="1" ht="11.3" x14ac:dyDescent="0.2">
      <c r="A33" s="23"/>
      <c r="B33" s="19"/>
      <c r="C33" s="56" t="s">
        <v>29</v>
      </c>
      <c r="D33" s="162">
        <v>276.99239305575998</v>
      </c>
      <c r="E33" s="170">
        <v>0.44293388345308898</v>
      </c>
      <c r="F33" s="170">
        <v>11.0733470863272</v>
      </c>
      <c r="G33" s="170">
        <v>8.8352128742545197E-3</v>
      </c>
      <c r="H33" s="170">
        <v>2.63289343652785</v>
      </c>
      <c r="I33" s="170" t="s">
        <v>79</v>
      </c>
      <c r="J33" s="170" t="s">
        <v>79</v>
      </c>
      <c r="K33" s="170" t="s">
        <v>79</v>
      </c>
      <c r="L33" s="170" t="s">
        <v>79</v>
      </c>
      <c r="M33" s="162">
        <v>290.69863357861601</v>
      </c>
    </row>
    <row r="34" spans="1:25" s="37" customFormat="1" x14ac:dyDescent="0.25">
      <c r="A34" s="23"/>
      <c r="B34" s="19"/>
      <c r="C34" s="56" t="s">
        <v>30</v>
      </c>
      <c r="D34" s="162">
        <v>1338.1902678716499</v>
      </c>
      <c r="E34" s="170">
        <v>0.22173849342756699</v>
      </c>
      <c r="F34" s="170">
        <v>5.5434623356891697</v>
      </c>
      <c r="G34" s="170">
        <v>5.7343110180412701E-2</v>
      </c>
      <c r="H34" s="170">
        <v>17.088246833763002</v>
      </c>
      <c r="I34" s="170" t="s">
        <v>79</v>
      </c>
      <c r="J34" s="170" t="s">
        <v>79</v>
      </c>
      <c r="K34" s="170" t="s">
        <v>79</v>
      </c>
      <c r="L34" s="170" t="s">
        <v>79</v>
      </c>
      <c r="M34" s="162">
        <v>1360.8219770411099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s="37" customFormat="1" ht="11.3" x14ac:dyDescent="0.2">
      <c r="A35" s="23"/>
      <c r="B35" s="19"/>
      <c r="C35" s="56" t="s">
        <v>31</v>
      </c>
      <c r="D35" s="162">
        <v>132.84059513728999</v>
      </c>
      <c r="E35" s="170">
        <v>0.29591078447139402</v>
      </c>
      <c r="F35" s="170">
        <v>7.3977696117848399</v>
      </c>
      <c r="G35" s="170">
        <v>3.6896294238017301E-3</v>
      </c>
      <c r="H35" s="170">
        <v>1.0995095682929099</v>
      </c>
      <c r="I35" s="170" t="s">
        <v>79</v>
      </c>
      <c r="J35" s="170" t="s">
        <v>79</v>
      </c>
      <c r="K35" s="170" t="s">
        <v>79</v>
      </c>
      <c r="L35" s="170" t="s">
        <v>79</v>
      </c>
      <c r="M35" s="162">
        <v>141.337874317368</v>
      </c>
    </row>
    <row r="36" spans="1:25" s="37" customFormat="1" x14ac:dyDescent="0.25">
      <c r="A36" s="23"/>
      <c r="B36" s="19"/>
      <c r="C36" s="56" t="s">
        <v>32</v>
      </c>
      <c r="D36" s="162">
        <v>701.20441177521104</v>
      </c>
      <c r="E36" s="170">
        <v>1.89830275994166</v>
      </c>
      <c r="F36" s="170">
        <v>47.457568998541397</v>
      </c>
      <c r="G36" s="170">
        <v>1.7792920573200401E-2</v>
      </c>
      <c r="H36" s="170">
        <v>5.3022903308137197</v>
      </c>
      <c r="I36" s="170" t="s">
        <v>79</v>
      </c>
      <c r="J36" s="170" t="s">
        <v>79</v>
      </c>
      <c r="K36" s="170" t="s">
        <v>79</v>
      </c>
      <c r="L36" s="170" t="s">
        <v>79</v>
      </c>
      <c r="M36" s="162">
        <v>753.96427110456602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s="37" customFormat="1" ht="11.3" x14ac:dyDescent="0.2">
      <c r="A37" s="23"/>
      <c r="B37" s="19"/>
      <c r="C37" s="56" t="s">
        <v>33</v>
      </c>
      <c r="D37" s="162">
        <v>1399.47525</v>
      </c>
      <c r="E37" s="170">
        <v>1.3753093000000001</v>
      </c>
      <c r="F37" s="170">
        <v>34.382732500000003</v>
      </c>
      <c r="G37" s="170">
        <v>3.7025000000000002E-2</v>
      </c>
      <c r="H37" s="170">
        <v>11.03345</v>
      </c>
      <c r="I37" s="170" t="s">
        <v>79</v>
      </c>
      <c r="J37" s="170" t="s">
        <v>79</v>
      </c>
      <c r="K37" s="170" t="s">
        <v>79</v>
      </c>
      <c r="L37" s="170" t="s">
        <v>79</v>
      </c>
      <c r="M37" s="162">
        <v>1444.8914325000001</v>
      </c>
    </row>
    <row r="38" spans="1:25" x14ac:dyDescent="0.25">
      <c r="A38" s="15" t="s">
        <v>34</v>
      </c>
      <c r="B38" s="16" t="s">
        <v>35</v>
      </c>
      <c r="C38" s="25"/>
      <c r="D38" s="120">
        <v>1605.42879255962</v>
      </c>
      <c r="E38" s="168">
        <v>113.273851945581</v>
      </c>
      <c r="F38" s="168">
        <v>2831.8462986395298</v>
      </c>
      <c r="G38" s="168">
        <v>4.3257691481585802E-3</v>
      </c>
      <c r="H38" s="168">
        <v>1.2890792061512599</v>
      </c>
      <c r="I38" s="168" t="s">
        <v>79</v>
      </c>
      <c r="J38" s="168" t="s">
        <v>79</v>
      </c>
      <c r="K38" s="168" t="s">
        <v>79</v>
      </c>
      <c r="L38" s="168" t="s">
        <v>79</v>
      </c>
      <c r="M38" s="120">
        <v>4438.5641704052996</v>
      </c>
    </row>
    <row r="39" spans="1:25" x14ac:dyDescent="0.25">
      <c r="A39" s="17"/>
      <c r="B39" s="18" t="s">
        <v>36</v>
      </c>
      <c r="C39" s="26"/>
      <c r="D39" s="121" t="s">
        <v>79</v>
      </c>
      <c r="E39" s="169">
        <v>38.771693535079997</v>
      </c>
      <c r="F39" s="169">
        <v>969.29233837699996</v>
      </c>
      <c r="G39" s="169" t="s">
        <v>79</v>
      </c>
      <c r="H39" s="169" t="s">
        <v>79</v>
      </c>
      <c r="I39" s="169" t="s">
        <v>79</v>
      </c>
      <c r="J39" s="169" t="s">
        <v>79</v>
      </c>
      <c r="K39" s="169" t="s">
        <v>79</v>
      </c>
      <c r="L39" s="169" t="s">
        <v>79</v>
      </c>
      <c r="M39" s="121">
        <v>969.29233837699996</v>
      </c>
    </row>
    <row r="40" spans="1:25" x14ac:dyDescent="0.25">
      <c r="A40" s="17"/>
      <c r="B40" s="20" t="s">
        <v>37</v>
      </c>
      <c r="C40" s="26"/>
      <c r="D40" s="121">
        <v>1605.42879255962</v>
      </c>
      <c r="E40" s="169">
        <v>74.502158410501195</v>
      </c>
      <c r="F40" s="169">
        <v>1862.5539602625299</v>
      </c>
      <c r="G40" s="169">
        <v>4.3257691481585802E-3</v>
      </c>
      <c r="H40" s="169">
        <v>1.2890792061512599</v>
      </c>
      <c r="I40" s="169" t="s">
        <v>79</v>
      </c>
      <c r="J40" s="169" t="s">
        <v>79</v>
      </c>
      <c r="K40" s="169" t="s">
        <v>79</v>
      </c>
      <c r="L40" s="169" t="s">
        <v>79</v>
      </c>
      <c r="M40" s="121">
        <v>3469.2718320283002</v>
      </c>
    </row>
    <row r="41" spans="1:25" ht="16.3" x14ac:dyDescent="0.35">
      <c r="A41" s="27" t="s">
        <v>38</v>
      </c>
      <c r="B41" s="28" t="s">
        <v>39</v>
      </c>
      <c r="C41" s="28"/>
      <c r="D41" s="120" t="s">
        <v>79</v>
      </c>
      <c r="E41" s="168" t="s">
        <v>79</v>
      </c>
      <c r="F41" s="168" t="s">
        <v>79</v>
      </c>
      <c r="G41" s="168" t="s">
        <v>79</v>
      </c>
      <c r="H41" s="168" t="s">
        <v>79</v>
      </c>
      <c r="I41" s="168" t="s">
        <v>79</v>
      </c>
      <c r="J41" s="168" t="s">
        <v>79</v>
      </c>
      <c r="K41" s="168" t="s">
        <v>79</v>
      </c>
      <c r="L41" s="168" t="s">
        <v>79</v>
      </c>
      <c r="M41" s="120" t="s">
        <v>79</v>
      </c>
    </row>
    <row r="42" spans="1:25" x14ac:dyDescent="0.25">
      <c r="A42" s="29" t="s">
        <v>40</v>
      </c>
      <c r="B42" s="12"/>
      <c r="C42" s="30"/>
      <c r="D42" s="119">
        <v>2397.3096038459698</v>
      </c>
      <c r="E42" s="171">
        <v>1.49893315649251E-2</v>
      </c>
      <c r="F42" s="171">
        <v>0.37473328912312698</v>
      </c>
      <c r="G42" s="171">
        <v>0.13830272877256999</v>
      </c>
      <c r="H42" s="171">
        <v>41.214213174226003</v>
      </c>
      <c r="I42" s="171">
        <v>1578.27691091573</v>
      </c>
      <c r="J42" s="171">
        <v>165.64405447104201</v>
      </c>
      <c r="K42" s="171">
        <v>14.007771128696399</v>
      </c>
      <c r="L42" s="171" t="s">
        <v>79</v>
      </c>
      <c r="M42" s="119">
        <v>4195.0060226107298</v>
      </c>
    </row>
    <row r="43" spans="1:25" x14ac:dyDescent="0.25">
      <c r="A43" s="15" t="s">
        <v>5</v>
      </c>
      <c r="B43" s="16" t="s">
        <v>41</v>
      </c>
      <c r="C43" s="16"/>
      <c r="D43" s="120">
        <v>1199.7233181300801</v>
      </c>
      <c r="E43" s="168" t="s">
        <v>79</v>
      </c>
      <c r="F43" s="168" t="s">
        <v>79</v>
      </c>
      <c r="G43" s="168" t="s">
        <v>79</v>
      </c>
      <c r="H43" s="168" t="s">
        <v>79</v>
      </c>
      <c r="I43" s="168" t="s">
        <v>79</v>
      </c>
      <c r="J43" s="168" t="s">
        <v>79</v>
      </c>
      <c r="K43" s="168" t="s">
        <v>79</v>
      </c>
      <c r="L43" s="168" t="s">
        <v>79</v>
      </c>
      <c r="M43" s="120">
        <v>1199.7233181300801</v>
      </c>
    </row>
    <row r="44" spans="1:25" s="37" customFormat="1" ht="11.3" x14ac:dyDescent="0.2">
      <c r="A44" s="23"/>
      <c r="B44" s="180"/>
      <c r="C44" s="24" t="s">
        <v>42</v>
      </c>
      <c r="D44" s="122">
        <v>1013.57819782277</v>
      </c>
      <c r="E44" s="172" t="s">
        <v>79</v>
      </c>
      <c r="F44" s="172" t="s">
        <v>79</v>
      </c>
      <c r="G44" s="172" t="s">
        <v>79</v>
      </c>
      <c r="H44" s="172" t="s">
        <v>79</v>
      </c>
      <c r="I44" s="172" t="s">
        <v>79</v>
      </c>
      <c r="J44" s="172" t="s">
        <v>79</v>
      </c>
      <c r="K44" s="172" t="s">
        <v>79</v>
      </c>
      <c r="L44" s="172" t="s">
        <v>79</v>
      </c>
      <c r="M44" s="122">
        <v>1013.57819782277</v>
      </c>
    </row>
    <row r="45" spans="1:25" s="37" customFormat="1" ht="11.3" x14ac:dyDescent="0.2">
      <c r="A45" s="23"/>
      <c r="B45" s="180"/>
      <c r="C45" s="24" t="s">
        <v>43</v>
      </c>
      <c r="D45" s="122">
        <v>165.05040491524801</v>
      </c>
      <c r="E45" s="172" t="s">
        <v>79</v>
      </c>
      <c r="F45" s="172" t="s">
        <v>79</v>
      </c>
      <c r="G45" s="172" t="s">
        <v>79</v>
      </c>
      <c r="H45" s="172" t="s">
        <v>79</v>
      </c>
      <c r="I45" s="172" t="s">
        <v>79</v>
      </c>
      <c r="J45" s="172" t="s">
        <v>79</v>
      </c>
      <c r="K45" s="172" t="s">
        <v>79</v>
      </c>
      <c r="L45" s="172" t="s">
        <v>79</v>
      </c>
      <c r="M45" s="122">
        <v>165.05040491524801</v>
      </c>
    </row>
    <row r="46" spans="1:25" s="37" customFormat="1" ht="11.3" x14ac:dyDescent="0.2">
      <c r="A46" s="23"/>
      <c r="B46" s="180"/>
      <c r="C46" s="24" t="s">
        <v>44</v>
      </c>
      <c r="D46" s="122">
        <v>21.094715392066099</v>
      </c>
      <c r="E46" s="172" t="s">
        <v>79</v>
      </c>
      <c r="F46" s="172" t="s">
        <v>79</v>
      </c>
      <c r="G46" s="172" t="s">
        <v>79</v>
      </c>
      <c r="H46" s="172" t="s">
        <v>79</v>
      </c>
      <c r="I46" s="172" t="s">
        <v>79</v>
      </c>
      <c r="J46" s="172" t="s">
        <v>79</v>
      </c>
      <c r="K46" s="172" t="s">
        <v>79</v>
      </c>
      <c r="L46" s="172" t="s">
        <v>79</v>
      </c>
      <c r="M46" s="122">
        <v>21.094715392066099</v>
      </c>
    </row>
    <row r="47" spans="1:25" s="38" customFormat="1" ht="15.65" x14ac:dyDescent="0.25">
      <c r="A47" s="15" t="s">
        <v>15</v>
      </c>
      <c r="B47" s="16" t="s">
        <v>113</v>
      </c>
      <c r="C47" s="16"/>
      <c r="D47" s="120" t="s">
        <v>79</v>
      </c>
      <c r="E47" s="168" t="s">
        <v>79</v>
      </c>
      <c r="F47" s="168" t="s">
        <v>79</v>
      </c>
      <c r="G47" s="168" t="s">
        <v>79</v>
      </c>
      <c r="H47" s="168" t="s">
        <v>79</v>
      </c>
      <c r="I47" s="168" t="s">
        <v>79</v>
      </c>
      <c r="J47" s="168" t="s">
        <v>79</v>
      </c>
      <c r="K47" s="168" t="s">
        <v>79</v>
      </c>
      <c r="L47" s="168" t="s">
        <v>79</v>
      </c>
      <c r="M47" s="120" t="s">
        <v>79</v>
      </c>
    </row>
    <row r="48" spans="1:25" s="37" customFormat="1" ht="11.3" x14ac:dyDescent="0.2">
      <c r="A48" s="23"/>
      <c r="B48" s="180"/>
      <c r="C48" s="24" t="s">
        <v>45</v>
      </c>
      <c r="D48" s="122" t="s">
        <v>79</v>
      </c>
      <c r="E48" s="172" t="s">
        <v>79</v>
      </c>
      <c r="F48" s="172" t="s">
        <v>79</v>
      </c>
      <c r="G48" s="172" t="s">
        <v>79</v>
      </c>
      <c r="H48" s="172" t="s">
        <v>79</v>
      </c>
      <c r="I48" s="172" t="s">
        <v>79</v>
      </c>
      <c r="J48" s="172" t="s">
        <v>79</v>
      </c>
      <c r="K48" s="172" t="s">
        <v>79</v>
      </c>
      <c r="L48" s="172" t="s">
        <v>79</v>
      </c>
      <c r="M48" s="122" t="s">
        <v>79</v>
      </c>
    </row>
    <row r="49" spans="1:13" s="38" customFormat="1" x14ac:dyDescent="0.25">
      <c r="A49" s="15" t="s">
        <v>34</v>
      </c>
      <c r="B49" s="16" t="s">
        <v>46</v>
      </c>
      <c r="C49" s="16"/>
      <c r="D49" s="120">
        <v>701.649</v>
      </c>
      <c r="E49" s="168" t="s">
        <v>79</v>
      </c>
      <c r="F49" s="168" t="s">
        <v>79</v>
      </c>
      <c r="G49" s="168" t="s">
        <v>79</v>
      </c>
      <c r="H49" s="168" t="s">
        <v>79</v>
      </c>
      <c r="I49" s="168" t="s">
        <v>79</v>
      </c>
      <c r="J49" s="168">
        <v>164.85227</v>
      </c>
      <c r="K49" s="168">
        <v>0.56489112869637703</v>
      </c>
      <c r="L49" s="168" t="s">
        <v>79</v>
      </c>
      <c r="M49" s="120">
        <v>867.06616112869597</v>
      </c>
    </row>
    <row r="50" spans="1:13" s="37" customFormat="1" ht="11.3" x14ac:dyDescent="0.2">
      <c r="A50" s="23"/>
      <c r="B50" s="19"/>
      <c r="C50" s="19" t="s">
        <v>47</v>
      </c>
      <c r="D50" s="122" t="s">
        <v>79</v>
      </c>
      <c r="E50" s="172" t="s">
        <v>79</v>
      </c>
      <c r="F50" s="172" t="s">
        <v>79</v>
      </c>
      <c r="G50" s="172" t="s">
        <v>79</v>
      </c>
      <c r="H50" s="172" t="s">
        <v>79</v>
      </c>
      <c r="I50" s="172" t="s">
        <v>79</v>
      </c>
      <c r="J50" s="173" t="s">
        <v>79</v>
      </c>
      <c r="K50" s="173" t="s">
        <v>79</v>
      </c>
      <c r="L50" s="172" t="s">
        <v>79</v>
      </c>
      <c r="M50" s="122" t="s">
        <v>79</v>
      </c>
    </row>
    <row r="51" spans="1:13" s="37" customFormat="1" ht="11.3" x14ac:dyDescent="0.2">
      <c r="A51" s="23"/>
      <c r="B51" s="19"/>
      <c r="C51" s="19" t="s">
        <v>48</v>
      </c>
      <c r="D51" s="122">
        <v>701.649</v>
      </c>
      <c r="E51" s="172" t="s">
        <v>79</v>
      </c>
      <c r="F51" s="172" t="s">
        <v>79</v>
      </c>
      <c r="G51" s="172" t="s">
        <v>79</v>
      </c>
      <c r="H51" s="172" t="s">
        <v>79</v>
      </c>
      <c r="I51" s="172" t="s">
        <v>79</v>
      </c>
      <c r="J51" s="173">
        <v>164.85227</v>
      </c>
      <c r="K51" s="173" t="s">
        <v>79</v>
      </c>
      <c r="L51" s="172" t="s">
        <v>79</v>
      </c>
      <c r="M51" s="122">
        <v>866.50126999999998</v>
      </c>
    </row>
    <row r="52" spans="1:13" s="37" customFormat="1" ht="13.8" x14ac:dyDescent="0.3">
      <c r="A52" s="23"/>
      <c r="B52" s="19"/>
      <c r="C52" s="19" t="s">
        <v>49</v>
      </c>
      <c r="D52" s="122" t="s">
        <v>79</v>
      </c>
      <c r="E52" s="172" t="s">
        <v>79</v>
      </c>
      <c r="F52" s="172" t="s">
        <v>79</v>
      </c>
      <c r="G52" s="172" t="s">
        <v>79</v>
      </c>
      <c r="H52" s="172" t="s">
        <v>79</v>
      </c>
      <c r="I52" s="172" t="s">
        <v>79</v>
      </c>
      <c r="J52" s="173" t="s">
        <v>79</v>
      </c>
      <c r="K52" s="173">
        <v>0.56489112869637703</v>
      </c>
      <c r="L52" s="172" t="s">
        <v>79</v>
      </c>
      <c r="M52" s="122">
        <v>0.56489112869637703</v>
      </c>
    </row>
    <row r="53" spans="1:13" ht="16.899999999999999" x14ac:dyDescent="0.35">
      <c r="A53" s="27" t="s">
        <v>38</v>
      </c>
      <c r="B53" s="28" t="s">
        <v>114</v>
      </c>
      <c r="C53" s="16"/>
      <c r="D53" s="121" t="s">
        <v>79</v>
      </c>
      <c r="E53" s="169" t="s">
        <v>79</v>
      </c>
      <c r="F53" s="169" t="s">
        <v>79</v>
      </c>
      <c r="G53" s="169" t="s">
        <v>79</v>
      </c>
      <c r="H53" s="169" t="s">
        <v>79</v>
      </c>
      <c r="I53" s="169">
        <v>1578.27691091573</v>
      </c>
      <c r="J53" s="169">
        <v>0.182514334136997</v>
      </c>
      <c r="K53" s="169" t="s">
        <v>79</v>
      </c>
      <c r="L53" s="169" t="s">
        <v>79</v>
      </c>
      <c r="M53" s="121">
        <v>1578.45942524987</v>
      </c>
    </row>
    <row r="54" spans="1:13" x14ac:dyDescent="0.25">
      <c r="A54" s="27" t="s">
        <v>50</v>
      </c>
      <c r="B54" s="28" t="s">
        <v>51</v>
      </c>
      <c r="C54" s="16"/>
      <c r="D54" s="121" t="s">
        <v>82</v>
      </c>
      <c r="E54" s="169" t="s">
        <v>82</v>
      </c>
      <c r="F54" s="169" t="s">
        <v>82</v>
      </c>
      <c r="G54" s="169" t="s">
        <v>82</v>
      </c>
      <c r="H54" s="169" t="s">
        <v>82</v>
      </c>
      <c r="I54" s="169" t="s">
        <v>82</v>
      </c>
      <c r="J54" s="169" t="s">
        <v>82</v>
      </c>
      <c r="K54" s="169" t="s">
        <v>82</v>
      </c>
      <c r="L54" s="169" t="s">
        <v>82</v>
      </c>
      <c r="M54" s="121" t="s">
        <v>82</v>
      </c>
    </row>
    <row r="55" spans="1:13" x14ac:dyDescent="0.25">
      <c r="A55" s="27" t="s">
        <v>52</v>
      </c>
      <c r="B55" s="28" t="s">
        <v>53</v>
      </c>
      <c r="C55" s="16"/>
      <c r="D55" s="121">
        <v>3.5460800481172701</v>
      </c>
      <c r="E55" s="169" t="s">
        <v>79</v>
      </c>
      <c r="F55" s="169" t="s">
        <v>79</v>
      </c>
      <c r="G55" s="169">
        <v>0.133448598151968</v>
      </c>
      <c r="H55" s="169">
        <v>39.767682249286501</v>
      </c>
      <c r="I55" s="169" t="s">
        <v>79</v>
      </c>
      <c r="J55" s="169">
        <v>0.60927013690489595</v>
      </c>
      <c r="K55" s="169">
        <v>13.442880000000001</v>
      </c>
      <c r="L55" s="169" t="s">
        <v>79</v>
      </c>
      <c r="M55" s="121">
        <v>57.365912434308697</v>
      </c>
    </row>
    <row r="56" spans="1:13" x14ac:dyDescent="0.25">
      <c r="A56" s="12" t="s">
        <v>54</v>
      </c>
      <c r="B56" s="30"/>
      <c r="C56" s="30"/>
      <c r="D56" s="119">
        <v>26.084309125912402</v>
      </c>
      <c r="E56" s="171">
        <v>63.313537727850203</v>
      </c>
      <c r="F56" s="171">
        <v>1582.83844319626</v>
      </c>
      <c r="G56" s="171">
        <v>2.3514824537111498</v>
      </c>
      <c r="H56" s="171">
        <v>700.74177120592299</v>
      </c>
      <c r="I56" s="171" t="s">
        <v>79</v>
      </c>
      <c r="J56" s="171" t="s">
        <v>79</v>
      </c>
      <c r="K56" s="171" t="s">
        <v>79</v>
      </c>
      <c r="L56" s="171" t="s">
        <v>79</v>
      </c>
      <c r="M56" s="119">
        <v>2309.6645235280898</v>
      </c>
    </row>
    <row r="57" spans="1:13" x14ac:dyDescent="0.25">
      <c r="A57" s="15" t="s">
        <v>5</v>
      </c>
      <c r="B57" s="16" t="s">
        <v>55</v>
      </c>
      <c r="C57" s="16"/>
      <c r="D57" s="121" t="s">
        <v>79</v>
      </c>
      <c r="E57" s="169">
        <v>56.446197911193799</v>
      </c>
      <c r="F57" s="169">
        <v>1411.1549477798401</v>
      </c>
      <c r="G57" s="169" t="s">
        <v>79</v>
      </c>
      <c r="H57" s="169" t="s">
        <v>79</v>
      </c>
      <c r="I57" s="169" t="s">
        <v>79</v>
      </c>
      <c r="J57" s="169" t="s">
        <v>79</v>
      </c>
      <c r="K57" s="169" t="s">
        <v>79</v>
      </c>
      <c r="L57" s="169" t="s">
        <v>79</v>
      </c>
      <c r="M57" s="121">
        <v>1411.1549477798401</v>
      </c>
    </row>
    <row r="58" spans="1:13" x14ac:dyDescent="0.25">
      <c r="A58" s="15" t="s">
        <v>15</v>
      </c>
      <c r="B58" s="16" t="s">
        <v>56</v>
      </c>
      <c r="C58" s="16"/>
      <c r="D58" s="121" t="s">
        <v>79</v>
      </c>
      <c r="E58" s="169">
        <v>6.8673398166564397</v>
      </c>
      <c r="F58" s="169">
        <v>171.68349541641101</v>
      </c>
      <c r="G58" s="169">
        <v>0.77631626557876099</v>
      </c>
      <c r="H58" s="169">
        <v>231.342247142471</v>
      </c>
      <c r="I58" s="169" t="s">
        <v>79</v>
      </c>
      <c r="J58" s="169" t="s">
        <v>79</v>
      </c>
      <c r="K58" s="169" t="s">
        <v>79</v>
      </c>
      <c r="L58" s="169" t="s">
        <v>79</v>
      </c>
      <c r="M58" s="121">
        <v>403.02574255888197</v>
      </c>
    </row>
    <row r="59" spans="1:13" x14ac:dyDescent="0.25">
      <c r="A59" s="15" t="s">
        <v>34</v>
      </c>
      <c r="B59" s="16" t="s">
        <v>57</v>
      </c>
      <c r="C59" s="16"/>
      <c r="D59" s="121" t="s">
        <v>79</v>
      </c>
      <c r="E59" s="169" t="s">
        <v>79</v>
      </c>
      <c r="F59" s="169" t="s">
        <v>79</v>
      </c>
      <c r="G59" s="169">
        <v>1.57516618813239</v>
      </c>
      <c r="H59" s="169">
        <v>469.39952406345202</v>
      </c>
      <c r="I59" s="168" t="s">
        <v>79</v>
      </c>
      <c r="J59" s="168" t="s">
        <v>79</v>
      </c>
      <c r="K59" s="168" t="s">
        <v>79</v>
      </c>
      <c r="L59" s="168" t="s">
        <v>79</v>
      </c>
      <c r="M59" s="120">
        <v>469.39952406345202</v>
      </c>
    </row>
    <row r="60" spans="1:13" s="37" customFormat="1" ht="11.3" x14ac:dyDescent="0.2">
      <c r="A60" s="31"/>
      <c r="B60" s="25"/>
      <c r="C60" s="19" t="s">
        <v>58</v>
      </c>
      <c r="D60" s="122" t="s">
        <v>79</v>
      </c>
      <c r="E60" s="172" t="s">
        <v>79</v>
      </c>
      <c r="F60" s="172" t="s">
        <v>79</v>
      </c>
      <c r="G60" s="172">
        <v>1.2484504512521699</v>
      </c>
      <c r="H60" s="172">
        <v>372.03823447314602</v>
      </c>
      <c r="I60" s="172" t="s">
        <v>79</v>
      </c>
      <c r="J60" s="172" t="s">
        <v>79</v>
      </c>
      <c r="K60" s="172" t="s">
        <v>79</v>
      </c>
      <c r="L60" s="172" t="s">
        <v>79</v>
      </c>
      <c r="M60" s="122">
        <v>372.03823447314602</v>
      </c>
    </row>
    <row r="61" spans="1:13" s="37" customFormat="1" ht="11.3" x14ac:dyDescent="0.2">
      <c r="A61" s="23"/>
      <c r="B61" s="19"/>
      <c r="C61" s="19" t="s">
        <v>59</v>
      </c>
      <c r="D61" s="122" t="s">
        <v>79</v>
      </c>
      <c r="E61" s="172" t="s">
        <v>79</v>
      </c>
      <c r="F61" s="172" t="s">
        <v>79</v>
      </c>
      <c r="G61" s="172">
        <v>0.32671573688022199</v>
      </c>
      <c r="H61" s="172">
        <v>97.3612895903062</v>
      </c>
      <c r="I61" s="172" t="s">
        <v>79</v>
      </c>
      <c r="J61" s="172" t="s">
        <v>79</v>
      </c>
      <c r="K61" s="172" t="s">
        <v>79</v>
      </c>
      <c r="L61" s="172" t="s">
        <v>79</v>
      </c>
      <c r="M61" s="122">
        <v>97.3612895903062</v>
      </c>
    </row>
    <row r="62" spans="1:13" s="9" customFormat="1" ht="13.15" x14ac:dyDescent="0.25">
      <c r="A62" s="15" t="s">
        <v>38</v>
      </c>
      <c r="B62" s="16" t="s">
        <v>60</v>
      </c>
      <c r="C62" s="30"/>
      <c r="D62" s="121" t="s">
        <v>79</v>
      </c>
      <c r="E62" s="169" t="s">
        <v>79</v>
      </c>
      <c r="F62" s="169" t="s">
        <v>79</v>
      </c>
      <c r="G62" s="169" t="s">
        <v>79</v>
      </c>
      <c r="H62" s="169" t="s">
        <v>79</v>
      </c>
      <c r="I62" s="169" t="s">
        <v>79</v>
      </c>
      <c r="J62" s="169" t="s">
        <v>79</v>
      </c>
      <c r="K62" s="169" t="s">
        <v>79</v>
      </c>
      <c r="L62" s="169" t="s">
        <v>79</v>
      </c>
      <c r="M62" s="121" t="s">
        <v>79</v>
      </c>
    </row>
    <row r="63" spans="1:13" x14ac:dyDescent="0.25">
      <c r="A63" s="15" t="s">
        <v>50</v>
      </c>
      <c r="B63" s="28" t="s">
        <v>61</v>
      </c>
      <c r="C63" s="30"/>
      <c r="D63" s="121">
        <v>26.084309125912402</v>
      </c>
      <c r="E63" s="169" t="s">
        <v>79</v>
      </c>
      <c r="F63" s="169" t="s">
        <v>79</v>
      </c>
      <c r="G63" s="169" t="s">
        <v>79</v>
      </c>
      <c r="H63" s="169" t="s">
        <v>79</v>
      </c>
      <c r="I63" s="169" t="s">
        <v>79</v>
      </c>
      <c r="J63" s="169" t="s">
        <v>79</v>
      </c>
      <c r="K63" s="169" t="s">
        <v>79</v>
      </c>
      <c r="L63" s="169" t="s">
        <v>79</v>
      </c>
      <c r="M63" s="121">
        <v>26.084309125912402</v>
      </c>
    </row>
    <row r="64" spans="1:13" x14ac:dyDescent="0.25">
      <c r="A64" s="12" t="s">
        <v>62</v>
      </c>
      <c r="B64" s="30"/>
      <c r="C64" s="30"/>
      <c r="D64" s="119">
        <v>46.7618547494342</v>
      </c>
      <c r="E64" s="171">
        <v>142.33285454256099</v>
      </c>
      <c r="F64" s="171">
        <v>3558.32136356403</v>
      </c>
      <c r="G64" s="171">
        <v>0.44088790266552302</v>
      </c>
      <c r="H64" s="171">
        <v>131.38459499432599</v>
      </c>
      <c r="I64" s="171" t="s">
        <v>79</v>
      </c>
      <c r="J64" s="171" t="s">
        <v>79</v>
      </c>
      <c r="K64" s="171" t="s">
        <v>79</v>
      </c>
      <c r="L64" s="171" t="s">
        <v>79</v>
      </c>
      <c r="M64" s="119">
        <v>3736.46781330779</v>
      </c>
    </row>
    <row r="65" spans="1:14" x14ac:dyDescent="0.25">
      <c r="A65" s="15" t="s">
        <v>5</v>
      </c>
      <c r="B65" s="16" t="s">
        <v>63</v>
      </c>
      <c r="C65" s="16"/>
      <c r="D65" s="121" t="s">
        <v>79</v>
      </c>
      <c r="E65" s="169">
        <v>137.69053962119301</v>
      </c>
      <c r="F65" s="169">
        <v>3442.2634905298301</v>
      </c>
      <c r="G65" s="169" t="s">
        <v>79</v>
      </c>
      <c r="H65" s="169" t="s">
        <v>79</v>
      </c>
      <c r="I65" s="169" t="s">
        <v>79</v>
      </c>
      <c r="J65" s="169" t="s">
        <v>79</v>
      </c>
      <c r="K65" s="169" t="s">
        <v>79</v>
      </c>
      <c r="L65" s="169" t="s">
        <v>79</v>
      </c>
      <c r="M65" s="121">
        <v>3442.2634905298301</v>
      </c>
    </row>
    <row r="66" spans="1:14" x14ac:dyDescent="0.25">
      <c r="A66" s="15" t="s">
        <v>64</v>
      </c>
      <c r="B66" s="16" t="s">
        <v>65</v>
      </c>
      <c r="C66" s="14"/>
      <c r="D66" s="121" t="s">
        <v>79</v>
      </c>
      <c r="E66" s="169">
        <v>2.0271680000000001</v>
      </c>
      <c r="F66" s="169">
        <v>50.679200000000002</v>
      </c>
      <c r="G66" s="169">
        <v>0.12163008</v>
      </c>
      <c r="H66" s="169">
        <v>36.245763840000002</v>
      </c>
      <c r="I66" s="169" t="s">
        <v>79</v>
      </c>
      <c r="J66" s="169" t="s">
        <v>79</v>
      </c>
      <c r="K66" s="169" t="s">
        <v>79</v>
      </c>
      <c r="L66" s="169" t="s">
        <v>79</v>
      </c>
      <c r="M66" s="121">
        <v>86.924963840000004</v>
      </c>
    </row>
    <row r="67" spans="1:14" x14ac:dyDescent="0.25">
      <c r="A67" s="15" t="s">
        <v>34</v>
      </c>
      <c r="B67" s="16" t="s">
        <v>66</v>
      </c>
      <c r="C67" s="16"/>
      <c r="D67" s="121" t="s">
        <v>79</v>
      </c>
      <c r="E67" s="169">
        <v>2.6151469213679999</v>
      </c>
      <c r="F67" s="169">
        <v>65.378673034200006</v>
      </c>
      <c r="G67" s="169">
        <v>0.29576257413492202</v>
      </c>
      <c r="H67" s="169">
        <v>88.137247092206806</v>
      </c>
      <c r="I67" s="169" t="s">
        <v>79</v>
      </c>
      <c r="J67" s="169" t="s">
        <v>79</v>
      </c>
      <c r="K67" s="169" t="s">
        <v>79</v>
      </c>
      <c r="L67" s="169" t="s">
        <v>79</v>
      </c>
      <c r="M67" s="121">
        <v>153.515920126407</v>
      </c>
    </row>
    <row r="68" spans="1:14" x14ac:dyDescent="0.25">
      <c r="A68" s="15" t="s">
        <v>38</v>
      </c>
      <c r="B68" s="16" t="s">
        <v>67</v>
      </c>
      <c r="C68" s="16"/>
      <c r="D68" s="121">
        <v>46.7618547494342</v>
      </c>
      <c r="E68" s="169" t="s">
        <v>79</v>
      </c>
      <c r="F68" s="169" t="s">
        <v>79</v>
      </c>
      <c r="G68" s="169">
        <v>2.3495248530600699E-2</v>
      </c>
      <c r="H68" s="169">
        <v>7.0015840621190097</v>
      </c>
      <c r="I68" s="169" t="s">
        <v>79</v>
      </c>
      <c r="J68" s="169" t="s">
        <v>79</v>
      </c>
      <c r="K68" s="169" t="s">
        <v>79</v>
      </c>
      <c r="L68" s="169" t="s">
        <v>79</v>
      </c>
      <c r="M68" s="121">
        <v>53.7634388115532</v>
      </c>
    </row>
    <row r="69" spans="1:14" s="4" customFormat="1" x14ac:dyDescent="0.25">
      <c r="A69" s="187" t="s">
        <v>90</v>
      </c>
      <c r="B69" s="36"/>
      <c r="C69" s="36"/>
      <c r="D69" s="158">
        <f>SUM(D70:D73)</f>
        <v>2343.8994739999998</v>
      </c>
      <c r="E69" s="174">
        <f t="shared" ref="E69:H69" si="6">SUM(E70:E73)</f>
        <v>1.4878369600000001</v>
      </c>
      <c r="F69" s="174">
        <f t="shared" si="6"/>
        <v>37.195924000000005</v>
      </c>
      <c r="G69" s="174">
        <f t="shared" si="6"/>
        <v>6.2917577181208051E-2</v>
      </c>
      <c r="H69" s="174">
        <f t="shared" si="6"/>
        <v>18.749438000000001</v>
      </c>
      <c r="I69" s="169" t="s">
        <v>79</v>
      </c>
      <c r="J69" s="169" t="s">
        <v>79</v>
      </c>
      <c r="K69" s="169" t="s">
        <v>79</v>
      </c>
      <c r="L69" s="169" t="s">
        <v>79</v>
      </c>
      <c r="M69" s="76">
        <f t="shared" ref="M69" si="7">SUM(M70:M73)</f>
        <v>2399.8448359999998</v>
      </c>
    </row>
    <row r="70" spans="1:14" x14ac:dyDescent="0.25">
      <c r="A70" s="15" t="s">
        <v>5</v>
      </c>
      <c r="B70" s="32" t="s">
        <v>68</v>
      </c>
      <c r="C70" s="112"/>
      <c r="D70" s="140">
        <v>2343.54412</v>
      </c>
      <c r="E70" s="144">
        <f>F70/25</f>
        <v>1.4878369600000001</v>
      </c>
      <c r="F70" s="175">
        <v>37.195924000000005</v>
      </c>
      <c r="G70" s="144">
        <f>H70/298</f>
        <v>6.2600577181208053E-2</v>
      </c>
      <c r="H70" s="175">
        <v>18.654972000000001</v>
      </c>
      <c r="I70" s="169" t="s">
        <v>79</v>
      </c>
      <c r="J70" s="169" t="s">
        <v>79</v>
      </c>
      <c r="K70" s="169" t="s">
        <v>79</v>
      </c>
      <c r="L70" s="169" t="s">
        <v>79</v>
      </c>
      <c r="M70" s="166">
        <v>2399.3950159999999</v>
      </c>
      <c r="N70" s="10"/>
    </row>
    <row r="71" spans="1:14" s="9" customFormat="1" ht="13.15" x14ac:dyDescent="0.25">
      <c r="A71" s="15" t="s">
        <v>64</v>
      </c>
      <c r="B71" s="32" t="s">
        <v>69</v>
      </c>
      <c r="C71" s="112"/>
      <c r="D71" s="140">
        <v>-1.5716509999999999</v>
      </c>
      <c r="E71" s="169" t="s">
        <v>79</v>
      </c>
      <c r="F71" s="169" t="s">
        <v>79</v>
      </c>
      <c r="G71" s="169" t="s">
        <v>79</v>
      </c>
      <c r="H71" s="169" t="s">
        <v>79</v>
      </c>
      <c r="I71" s="169" t="s">
        <v>79</v>
      </c>
      <c r="J71" s="169" t="s">
        <v>79</v>
      </c>
      <c r="K71" s="169" t="s">
        <v>79</v>
      </c>
      <c r="L71" s="169" t="s">
        <v>79</v>
      </c>
      <c r="M71" s="165">
        <v>-1.5716509999999999</v>
      </c>
    </row>
    <row r="72" spans="1:14" s="9" customFormat="1" ht="13.15" x14ac:dyDescent="0.25">
      <c r="A72" s="15" t="s">
        <v>34</v>
      </c>
      <c r="B72" s="32" t="s">
        <v>70</v>
      </c>
      <c r="C72" s="112"/>
      <c r="D72" s="140">
        <v>1.9270049999999999</v>
      </c>
      <c r="E72" s="169" t="s">
        <v>79</v>
      </c>
      <c r="F72" s="169" t="s">
        <v>79</v>
      </c>
      <c r="G72" s="144">
        <f>H72/298</f>
        <v>3.1700000000000001E-4</v>
      </c>
      <c r="H72" s="175">
        <v>9.4465999999999994E-2</v>
      </c>
      <c r="I72" s="169" t="s">
        <v>79</v>
      </c>
      <c r="J72" s="169" t="s">
        <v>79</v>
      </c>
      <c r="K72" s="169" t="s">
        <v>79</v>
      </c>
      <c r="L72" s="169" t="s">
        <v>79</v>
      </c>
      <c r="M72" s="166">
        <v>2.021471</v>
      </c>
    </row>
    <row r="73" spans="1:14" s="9" customFormat="1" ht="13.15" x14ac:dyDescent="0.25">
      <c r="A73" s="15" t="s">
        <v>38</v>
      </c>
      <c r="B73" s="32" t="s">
        <v>71</v>
      </c>
      <c r="C73" s="112"/>
      <c r="D73" s="121" t="s">
        <v>79</v>
      </c>
      <c r="E73" s="169" t="s">
        <v>79</v>
      </c>
      <c r="F73" s="169" t="s">
        <v>79</v>
      </c>
      <c r="G73" s="169" t="s">
        <v>79</v>
      </c>
      <c r="H73" s="169" t="s">
        <v>79</v>
      </c>
      <c r="I73" s="169" t="s">
        <v>79</v>
      </c>
      <c r="J73" s="169" t="s">
        <v>79</v>
      </c>
      <c r="K73" s="169" t="s">
        <v>79</v>
      </c>
      <c r="L73" s="169" t="s">
        <v>79</v>
      </c>
      <c r="M73" s="167">
        <v>0</v>
      </c>
    </row>
    <row r="74" spans="1:14" s="9" customFormat="1" ht="25.55" customHeight="1" x14ac:dyDescent="0.25">
      <c r="A74" s="230" t="s">
        <v>89</v>
      </c>
      <c r="B74" s="231"/>
      <c r="C74" s="231"/>
      <c r="D74" s="145"/>
      <c r="E74" s="145"/>
      <c r="F74" s="145"/>
      <c r="G74" s="145"/>
      <c r="H74" s="145"/>
      <c r="I74" s="145"/>
      <c r="J74" s="145"/>
      <c r="K74" s="145"/>
      <c r="L74" s="145"/>
      <c r="M74" s="123"/>
    </row>
    <row r="75" spans="1:14" s="9" customFormat="1" ht="14.4" x14ac:dyDescent="0.25">
      <c r="A75" s="42" t="s">
        <v>5</v>
      </c>
      <c r="B75" s="33" t="s">
        <v>91</v>
      </c>
      <c r="C75" s="35"/>
      <c r="D75" s="214">
        <v>28829.63070399985</v>
      </c>
      <c r="E75" s="214">
        <v>56.961125599999995</v>
      </c>
      <c r="F75" s="214">
        <v>1424.0281399999999</v>
      </c>
      <c r="G75" s="214">
        <v>2.396704157718121</v>
      </c>
      <c r="H75" s="214">
        <v>714.21783900000003</v>
      </c>
      <c r="I75" s="121" t="s">
        <v>79</v>
      </c>
      <c r="J75" s="121" t="s">
        <v>79</v>
      </c>
      <c r="K75" s="121" t="s">
        <v>79</v>
      </c>
      <c r="L75" s="121" t="s">
        <v>79</v>
      </c>
      <c r="M75" s="213">
        <f>D75+F75+H75</f>
        <v>30967.876682999849</v>
      </c>
    </row>
    <row r="76" spans="1:14" s="9" customFormat="1" ht="14.4" x14ac:dyDescent="0.25">
      <c r="A76" s="42" t="s">
        <v>64</v>
      </c>
      <c r="B76" s="33" t="s">
        <v>75</v>
      </c>
      <c r="C76" s="113"/>
      <c r="D76" s="140">
        <v>196.44688600000012</v>
      </c>
      <c r="E76" s="121" t="s">
        <v>79</v>
      </c>
      <c r="F76" s="121" t="s">
        <v>79</v>
      </c>
      <c r="G76" s="121" t="s">
        <v>79</v>
      </c>
      <c r="H76" s="121" t="s">
        <v>79</v>
      </c>
      <c r="I76" s="121" t="s">
        <v>79</v>
      </c>
      <c r="J76" s="121" t="s">
        <v>79</v>
      </c>
      <c r="K76" s="121" t="s">
        <v>79</v>
      </c>
      <c r="L76" s="121" t="s">
        <v>79</v>
      </c>
      <c r="M76" s="140">
        <v>196.44688600000012</v>
      </c>
    </row>
    <row r="77" spans="1:14" s="9" customFormat="1" ht="14.4" x14ac:dyDescent="0.25">
      <c r="A77" s="42" t="s">
        <v>34</v>
      </c>
      <c r="B77" s="33" t="s">
        <v>87</v>
      </c>
      <c r="C77" s="113"/>
      <c r="D77" s="140">
        <v>37.444699</v>
      </c>
      <c r="E77" s="121" t="s">
        <v>79</v>
      </c>
      <c r="F77" s="121" t="s">
        <v>79</v>
      </c>
      <c r="G77" s="121" t="s">
        <v>79</v>
      </c>
      <c r="H77" s="121" t="s">
        <v>79</v>
      </c>
      <c r="I77" s="121" t="s">
        <v>79</v>
      </c>
      <c r="J77" s="121" t="s">
        <v>79</v>
      </c>
      <c r="K77" s="121" t="s">
        <v>79</v>
      </c>
      <c r="L77" s="121" t="s">
        <v>79</v>
      </c>
      <c r="M77" s="140">
        <v>37.444699</v>
      </c>
    </row>
    <row r="78" spans="1:14" s="9" customFormat="1" ht="14.4" x14ac:dyDescent="0.25">
      <c r="A78" s="42" t="s">
        <v>38</v>
      </c>
      <c r="B78" s="33" t="s">
        <v>76</v>
      </c>
      <c r="C78" s="113"/>
      <c r="D78" s="121" t="s">
        <v>79</v>
      </c>
      <c r="E78" s="144">
        <f>F78/25</f>
        <v>3.0636000000000001</v>
      </c>
      <c r="F78" s="140">
        <v>76.59</v>
      </c>
      <c r="G78" s="143">
        <f>H78/298</f>
        <v>7.9419999999999991E-2</v>
      </c>
      <c r="H78" s="140">
        <v>23.667159999999999</v>
      </c>
      <c r="I78" s="121" t="s">
        <v>79</v>
      </c>
      <c r="J78" s="121" t="s">
        <v>79</v>
      </c>
      <c r="K78" s="121" t="s">
        <v>79</v>
      </c>
      <c r="L78" s="121" t="s">
        <v>79</v>
      </c>
      <c r="M78" s="140">
        <v>100.25716</v>
      </c>
    </row>
    <row r="79" spans="1:14" s="9" customFormat="1" ht="14.4" x14ac:dyDescent="0.25">
      <c r="A79" s="42" t="s">
        <v>50</v>
      </c>
      <c r="B79" s="33" t="s">
        <v>77</v>
      </c>
      <c r="C79" s="113"/>
      <c r="D79" s="140">
        <v>-497.75894100000005</v>
      </c>
      <c r="E79" s="121" t="s">
        <v>79</v>
      </c>
      <c r="F79" s="121" t="s">
        <v>79</v>
      </c>
      <c r="G79" s="121" t="s">
        <v>79</v>
      </c>
      <c r="H79" s="121" t="s">
        <v>79</v>
      </c>
      <c r="I79" s="121" t="s">
        <v>79</v>
      </c>
      <c r="J79" s="121" t="s">
        <v>79</v>
      </c>
      <c r="K79" s="121" t="s">
        <v>79</v>
      </c>
      <c r="L79" s="121" t="s">
        <v>79</v>
      </c>
      <c r="M79" s="140">
        <v>-497.75894100000005</v>
      </c>
    </row>
    <row r="80" spans="1:14" s="9" customFormat="1" ht="12.55" x14ac:dyDescent="0.2"/>
    <row r="81" spans="1:14" x14ac:dyDescent="0.25">
      <c r="A81" s="148" t="s">
        <v>78</v>
      </c>
      <c r="B81" s="14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x14ac:dyDescent="0.25">
      <c r="A82" s="150" t="s">
        <v>117</v>
      </c>
      <c r="B82" s="15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x14ac:dyDescent="0.25">
      <c r="A83" s="150" t="s">
        <v>115</v>
      </c>
      <c r="B83" s="150"/>
    </row>
    <row r="84" spans="1:14" ht="16.3" x14ac:dyDescent="0.35">
      <c r="A84" s="150" t="s">
        <v>116</v>
      </c>
      <c r="B84" s="150"/>
    </row>
    <row r="85" spans="1:14" s="147" customFormat="1" ht="16.3" x14ac:dyDescent="0.35">
      <c r="A85" s="150" t="s">
        <v>118</v>
      </c>
      <c r="B85" s="150"/>
    </row>
    <row r="86" spans="1:14" x14ac:dyDescent="0.25">
      <c r="A86" s="150" t="s">
        <v>110</v>
      </c>
      <c r="B86" s="150"/>
    </row>
    <row r="87" spans="1:14" s="147" customFormat="1" x14ac:dyDescent="0.25">
      <c r="A87" s="150"/>
      <c r="B87" s="150"/>
    </row>
    <row r="88" spans="1:14" x14ac:dyDescent="0.25">
      <c r="A88" s="151" t="s">
        <v>79</v>
      </c>
      <c r="B88" s="150" t="s">
        <v>80</v>
      </c>
    </row>
    <row r="89" spans="1:14" x14ac:dyDescent="0.25">
      <c r="A89" s="152" t="s">
        <v>96</v>
      </c>
      <c r="B89" s="150" t="s">
        <v>81</v>
      </c>
    </row>
    <row r="90" spans="1:14" x14ac:dyDescent="0.25">
      <c r="A90" s="151" t="s">
        <v>82</v>
      </c>
      <c r="B90" s="150" t="s">
        <v>83</v>
      </c>
    </row>
    <row r="91" spans="1:14" x14ac:dyDescent="0.25">
      <c r="A91" s="150" t="s">
        <v>97</v>
      </c>
      <c r="B91" s="150"/>
    </row>
    <row r="92" spans="1:14" x14ac:dyDescent="0.25">
      <c r="A92" s="150"/>
      <c r="B92" s="150"/>
    </row>
  </sheetData>
  <mergeCells count="1">
    <mergeCell ref="A74:C74"/>
  </mergeCells>
  <conditionalFormatting sqref="D43:M68 E42:L42 D38:M41 I37:M37 I31:L36 D14:M17 D13:F13 I13:L13 D10:M11 D12:L12 D8:L9 D28:M30">
    <cfRule type="cellIs" dxfId="13" priority="23" stopIfTrue="1" operator="greaterThanOrEqual">
      <formula>0</formula>
    </cfRule>
  </conditionalFormatting>
  <conditionalFormatting sqref="I70:L70">
    <cfRule type="cellIs" dxfId="12" priority="22" stopIfTrue="1" operator="greaterThanOrEqual">
      <formula>0</formula>
    </cfRule>
  </conditionalFormatting>
  <conditionalFormatting sqref="E71:L71">
    <cfRule type="cellIs" dxfId="11" priority="21" stopIfTrue="1" operator="greaterThanOrEqual">
      <formula>0</formula>
    </cfRule>
  </conditionalFormatting>
  <conditionalFormatting sqref="I72:L72">
    <cfRule type="cellIs" dxfId="10" priority="20" stopIfTrue="1" operator="greaterThanOrEqual">
      <formula>0</formula>
    </cfRule>
  </conditionalFormatting>
  <conditionalFormatting sqref="D73:L73">
    <cfRule type="cellIs" dxfId="9" priority="19" stopIfTrue="1" operator="greaterThanOrEqual">
      <formula>0</formula>
    </cfRule>
  </conditionalFormatting>
  <conditionalFormatting sqref="E76:L76">
    <cfRule type="cellIs" dxfId="8" priority="17" stopIfTrue="1" operator="greaterThanOrEqual">
      <formula>0</formula>
    </cfRule>
  </conditionalFormatting>
  <conditionalFormatting sqref="I77:L79 E79:H79 E77:H77">
    <cfRule type="cellIs" dxfId="7" priority="16" stopIfTrue="1" operator="greaterThanOrEqual">
      <formula>0</formula>
    </cfRule>
  </conditionalFormatting>
  <conditionalFormatting sqref="D78">
    <cfRule type="cellIs" dxfId="6" priority="15" stopIfTrue="1" operator="greaterThanOrEqual">
      <formula>0</formula>
    </cfRule>
  </conditionalFormatting>
  <conditionalFormatting sqref="E72:F72">
    <cfRule type="cellIs" dxfId="5" priority="14" stopIfTrue="1" operator="greaterThanOrEqual">
      <formula>0</formula>
    </cfRule>
  </conditionalFormatting>
  <conditionalFormatting sqref="M12">
    <cfRule type="cellIs" dxfId="4" priority="13" stopIfTrue="1" operator="greaterThanOrEqual">
      <formula>0</formula>
    </cfRule>
  </conditionalFormatting>
  <conditionalFormatting sqref="M9">
    <cfRule type="cellIs" dxfId="3" priority="10" stopIfTrue="1" operator="greaterThanOrEqual">
      <formula>0</formula>
    </cfRule>
  </conditionalFormatting>
  <conditionalFormatting sqref="M8">
    <cfRule type="cellIs" dxfId="2" priority="9" stopIfTrue="1" operator="greaterThanOrEqual">
      <formula>0</formula>
    </cfRule>
  </conditionalFormatting>
  <conditionalFormatting sqref="I69:L69">
    <cfRule type="cellIs" dxfId="1" priority="7" stopIfTrue="1" operator="greaterThanOrEqual">
      <formula>0</formula>
    </cfRule>
  </conditionalFormatting>
  <conditionalFormatting sqref="I75:L75">
    <cfRule type="cellIs" dxfId="0" priority="2" stopIfTrue="1" operator="greaterThanOrEqual">
      <formula>0</formula>
    </cfRule>
  </conditionalFormatting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Approvals Document" ma:contentTypeID="0x0101002B8F1E08DD0FAC4689DF2865F653F93E006F9679FCCC4F4E4CB941F6CAACBE8A17" ma:contentTypeVersion="1" ma:contentTypeDescription="" ma:contentTypeScope="" ma:versionID="c83d8250f8aceb995cccccf28cf3c959">
  <xsd:schema xmlns:xsd="http://www.w3.org/2001/XMLSchema" xmlns:xs="http://www.w3.org/2001/XMLSchema" xmlns:p="http://schemas.microsoft.com/office/2006/metadata/properties" xmlns:ns2="5a67a745-2716-44cf-9715-ea35a50b39f5" targetNamespace="http://schemas.microsoft.com/office/2006/metadata/properties" ma:root="true" ma:fieldsID="be25c3cbc0f86420d26f533b0614cae2" ns2:_="">
    <xsd:import namespace="5a67a745-2716-44cf-9715-ea35a50b39f5"/>
    <xsd:element name="properties">
      <xsd:complexType>
        <xsd:sequence>
          <xsd:element name="documentManagement">
            <xsd:complexType>
              <xsd:all>
                <xsd:element ref="ns2:item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7a745-2716-44cf-9715-ea35a50b39f5" elementFormDefault="qualified">
    <xsd:import namespace="http://schemas.microsoft.com/office/2006/documentManagement/types"/>
    <xsd:import namespace="http://schemas.microsoft.com/office/infopath/2007/PartnerControls"/>
    <xsd:element name="item_x0020_number" ma:index="8" nillable="true" ma:displayName="Item Number DS" ma:hidden="true" ma:internalName="item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number xmlns="5a67a745-2716-44cf-9715-ea35a50b39f5">7636</item_x0020_number>
  </documentManagement>
</p:properties>
</file>

<file path=customXml/itemProps1.xml><?xml version="1.0" encoding="utf-8"?>
<ds:datastoreItem xmlns:ds="http://schemas.openxmlformats.org/officeDocument/2006/customXml" ds:itemID="{287D04B2-9C50-45B9-A1C1-6E7EC94C8A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E0EC10-A592-4931-AB8E-0330E07D7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7a745-2716-44cf-9715-ea35a50b3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FC3B70-6CC0-462E-BCAA-7EEC4D6C0AA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a67a745-2716-44cf-9715-ea35a50b39f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 1990-2016 Summary</vt:lpstr>
      <vt:lpstr>PI 2016 by Gas</vt:lpstr>
      <vt:lpstr>'PI 1990-2016 Summary'!Print_Titles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Narayan, Karthik ENV:EX</dc:creator>
  <cp:lastModifiedBy>Williams, Haley ENV:EX</cp:lastModifiedBy>
  <cp:lastPrinted>2018-04-06T18:25:57Z</cp:lastPrinted>
  <dcterms:created xsi:type="dcterms:W3CDTF">2017-05-23T17:58:54Z</dcterms:created>
  <dcterms:modified xsi:type="dcterms:W3CDTF">2018-11-21T00:25:39Z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0x0101002B8F1E08DD0FAC4689DF2865F653F93E006F9679FCCC4F4E4CB941F6CAACBE8A17</vt:lpwstr>
  </property>
</Properties>
</file>