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mc:AlternateContent xmlns:mc="http://schemas.openxmlformats.org/markup-compatibility/2006">
    <mc:Choice Requires="x15">
      <x15ac:absPath xmlns:x15ac="http://schemas.microsoft.com/office/spreadsheetml/2010/11/ac" url="J:\CPE\Clean Gov\CNG\70300_Policy\20_Development\METHODOLOGY - CNG Inventory\District Energy Systems\DES Calculator\2025\"/>
    </mc:Choice>
  </mc:AlternateContent>
  <xr:revisionPtr revIDLastSave="0" documentId="13_ncr:1_{41E00631-A009-4772-8BD8-40B5602068DF}" xr6:coauthVersionLast="47" xr6:coauthVersionMax="47" xr10:uidLastSave="{00000000-0000-0000-0000-000000000000}"/>
  <bookViews>
    <workbookView xWindow="-108" yWindow="-108" windowWidth="23256" windowHeight="12456" xr2:uid="{6FF28AF0-259A-4164-8CC4-2550312AE7E4}"/>
  </bookViews>
  <sheets>
    <sheet name="Introduction" sheetId="9" r:id="rId1"/>
    <sheet name="Imported Steam, Heat or Cooling" sheetId="1" r:id="rId2"/>
    <sheet name="Schematic of DE or Steam System" sheetId="13" r:id="rId3"/>
    <sheet name="Energy + Emissn Conv'n Factors" sheetId="3" r:id="rId4"/>
    <sheet name="Glossary, Sources and Notes" sheetId="14" r:id="rId5"/>
    <sheet name="Update Log" sheetId="16" r:id="rId6"/>
    <sheet name="Change Log" sheetId="15" state="hidden" r:id="rId7"/>
  </sheets>
  <definedNames>
    <definedName name="RNGavg2025">'Energy + Emissn Conv''n Factors'!$D$853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3" l="1"/>
  <c r="C115" i="13"/>
  <c r="D32" i="13"/>
  <c r="D31" i="13"/>
  <c r="D30" i="13"/>
  <c r="D29" i="13"/>
  <c r="D28" i="13"/>
  <c r="D27" i="13"/>
  <c r="D26" i="13"/>
  <c r="D25" i="13"/>
  <c r="D24" i="13"/>
  <c r="D23" i="13"/>
  <c r="D22" i="13"/>
  <c r="D21" i="13"/>
  <c r="F25" i="3"/>
  <c r="H38" i="1"/>
  <c r="D34" i="3" l="1"/>
  <c r="F30" i="3"/>
  <c r="E30" i="3"/>
  <c r="F26" i="3"/>
  <c r="E26" i="3"/>
  <c r="C29" i="3"/>
  <c r="C28" i="3"/>
  <c r="F27" i="3"/>
  <c r="E27" i="3"/>
  <c r="E25" i="3"/>
  <c r="C25" i="3"/>
  <c r="D25" i="3"/>
  <c r="D23" i="3"/>
  <c r="C23" i="3"/>
  <c r="C24" i="3"/>
  <c r="C36" i="3"/>
  <c r="C34" i="3"/>
  <c r="C19" i="3" l="1"/>
  <c r="C49" i="3" s="1"/>
  <c r="E37" i="1" s="1"/>
  <c r="G25" i="3"/>
  <c r="F60" i="3"/>
  <c r="E60" i="3"/>
  <c r="F56" i="3"/>
  <c r="E56" i="3"/>
  <c r="C59" i="3"/>
  <c r="E47" i="1" s="1"/>
  <c r="F57" i="3"/>
  <c r="E57" i="3"/>
  <c r="C58" i="3"/>
  <c r="E46" i="1" s="1"/>
  <c r="D52" i="3"/>
  <c r="C54" i="3"/>
  <c r="E42" i="1" s="1"/>
  <c r="D53" i="3"/>
  <c r="C53" i="3"/>
  <c r="E41" i="1" s="1"/>
  <c r="F55" i="3"/>
  <c r="E55" i="3"/>
  <c r="D55" i="3"/>
  <c r="C55" i="3"/>
  <c r="E43" i="1" s="1"/>
  <c r="F50" i="3"/>
  <c r="E50" i="3"/>
  <c r="D50" i="3"/>
  <c r="F49" i="3"/>
  <c r="E49" i="3"/>
  <c r="D49" i="3"/>
  <c r="G36" i="3"/>
  <c r="D45" i="3"/>
  <c r="D30" i="3" s="1"/>
  <c r="D60" i="3" s="1"/>
  <c r="C45" i="3"/>
  <c r="C30" i="3" s="1"/>
  <c r="C60" i="3" s="1"/>
  <c r="E48" i="1" s="1"/>
  <c r="D41" i="3"/>
  <c r="C41" i="3"/>
  <c r="C26" i="3" s="1"/>
  <c r="C56" i="3" s="1"/>
  <c r="E44" i="1" s="1"/>
  <c r="G44" i="3"/>
  <c r="D42" i="3"/>
  <c r="C42" i="3"/>
  <c r="G43" i="3"/>
  <c r="G37" i="3"/>
  <c r="C37" i="3"/>
  <c r="G39" i="3"/>
  <c r="G38" i="3"/>
  <c r="G40" i="3"/>
  <c r="G35" i="3"/>
  <c r="C35" i="3"/>
  <c r="G34" i="3"/>
  <c r="F29" i="3"/>
  <c r="F59" i="3" s="1"/>
  <c r="E29" i="3"/>
  <c r="E59" i="3" s="1"/>
  <c r="D29" i="3"/>
  <c r="F28" i="3"/>
  <c r="F58" i="3" s="1"/>
  <c r="E28" i="3"/>
  <c r="E58" i="3" s="1"/>
  <c r="D28" i="3"/>
  <c r="F24" i="3"/>
  <c r="F54" i="3" s="1"/>
  <c r="E24" i="3"/>
  <c r="E54" i="3" s="1"/>
  <c r="D24" i="3"/>
  <c r="D54" i="3" s="1"/>
  <c r="F23" i="3"/>
  <c r="F53" i="3" s="1"/>
  <c r="E23" i="3"/>
  <c r="E53" i="3" s="1"/>
  <c r="J13" i="3"/>
  <c r="F21" i="3" s="1"/>
  <c r="G20" i="3"/>
  <c r="G19" i="3"/>
  <c r="J14" i="3"/>
  <c r="E22" i="3" s="1"/>
  <c r="E52" i="3" s="1"/>
  <c r="D129" i="13"/>
  <c r="C129" i="13"/>
  <c r="E128" i="13"/>
  <c r="D128" i="13"/>
  <c r="C128" i="13"/>
  <c r="E127" i="13"/>
  <c r="D127" i="13"/>
  <c r="C127" i="13"/>
  <c r="E126" i="13"/>
  <c r="D126" i="13"/>
  <c r="C126" i="13"/>
  <c r="E125" i="13"/>
  <c r="D125" i="13"/>
  <c r="C125" i="13"/>
  <c r="E124" i="13"/>
  <c r="D124" i="13"/>
  <c r="C124" i="13"/>
  <c r="E123" i="13"/>
  <c r="D123" i="13"/>
  <c r="C123" i="13"/>
  <c r="E122" i="13"/>
  <c r="D122" i="13"/>
  <c r="C122" i="13"/>
  <c r="E121" i="13"/>
  <c r="D121" i="13"/>
  <c r="C121" i="13"/>
  <c r="E120" i="13"/>
  <c r="D120" i="13"/>
  <c r="C120" i="13"/>
  <c r="E119" i="13"/>
  <c r="C117" i="13"/>
  <c r="C116" i="13"/>
  <c r="D40" i="13"/>
  <c r="O23" i="13"/>
  <c r="D77" i="1"/>
  <c r="C49" i="1"/>
  <c r="H9" i="13" s="1"/>
  <c r="H39" i="1"/>
  <c r="H48" i="1"/>
  <c r="H44" i="1"/>
  <c r="H47" i="1"/>
  <c r="H45" i="1"/>
  <c r="H46" i="1"/>
  <c r="H40" i="1"/>
  <c r="H42" i="1"/>
  <c r="H41" i="1"/>
  <c r="H43" i="1"/>
  <c r="E38" i="1"/>
  <c r="H37" i="1"/>
  <c r="B28" i="1"/>
  <c r="C50" i="3" l="1"/>
  <c r="C20" i="3"/>
  <c r="G52" i="3"/>
  <c r="C21" i="3"/>
  <c r="C7" i="13"/>
  <c r="G30" i="3"/>
  <c r="C22" i="3"/>
  <c r="C52" i="3" s="1"/>
  <c r="E40" i="1" s="1"/>
  <c r="J40" i="1" s="1"/>
  <c r="J47" i="1"/>
  <c r="J44" i="1"/>
  <c r="J46" i="1"/>
  <c r="J48" i="1"/>
  <c r="J42" i="1"/>
  <c r="J38" i="1"/>
  <c r="J43" i="1"/>
  <c r="J37" i="1"/>
  <c r="J41" i="1"/>
  <c r="G49" i="3"/>
  <c r="D37" i="1" s="1"/>
  <c r="I37" i="1" s="1"/>
  <c r="F22" i="3"/>
  <c r="F52" i="3" s="1"/>
  <c r="G28" i="3"/>
  <c r="D58" i="3"/>
  <c r="G58" i="3" s="1"/>
  <c r="D46" i="1" s="1"/>
  <c r="I46" i="1" s="1"/>
  <c r="G29" i="3"/>
  <c r="G55" i="3"/>
  <c r="D43" i="1" s="1"/>
  <c r="I43" i="1" s="1"/>
  <c r="C27" i="3"/>
  <c r="C57" i="3" s="1"/>
  <c r="E45" i="1" s="1"/>
  <c r="J45" i="1" s="1"/>
  <c r="D59" i="3"/>
  <c r="G59" i="3" s="1"/>
  <c r="D47" i="1" s="1"/>
  <c r="I47" i="1" s="1"/>
  <c r="G23" i="3"/>
  <c r="F51" i="3"/>
  <c r="D21" i="3"/>
  <c r="D51" i="3" s="1"/>
  <c r="E21" i="3"/>
  <c r="G54" i="3"/>
  <c r="D42" i="1" s="1"/>
  <c r="I42" i="1" s="1"/>
  <c r="G41" i="3"/>
  <c r="D26" i="3"/>
  <c r="G26" i="3" s="1"/>
  <c r="G42" i="3"/>
  <c r="D27" i="3"/>
  <c r="D57" i="3" s="1"/>
  <c r="G57" i="3" s="1"/>
  <c r="D45" i="1" s="1"/>
  <c r="I45" i="1" s="1"/>
  <c r="G50" i="3"/>
  <c r="D38" i="1" s="1"/>
  <c r="I38" i="1" s="1"/>
  <c r="G53" i="3"/>
  <c r="D41" i="1" s="1"/>
  <c r="I41" i="1" s="1"/>
  <c r="G24" i="3"/>
  <c r="G45" i="3"/>
  <c r="G60" i="3"/>
  <c r="D48" i="1" s="1"/>
  <c r="I48" i="1" s="1"/>
  <c r="D40" i="1" l="1"/>
  <c r="I40" i="1" s="1"/>
  <c r="D56" i="3"/>
  <c r="G56" i="3" s="1"/>
  <c r="D44" i="1" s="1"/>
  <c r="I44" i="1" s="1"/>
  <c r="G22" i="3"/>
  <c r="C51" i="3"/>
  <c r="E39" i="1" s="1"/>
  <c r="J39" i="1" s="1"/>
  <c r="B55" i="1" s="1"/>
  <c r="G27" i="3"/>
  <c r="G21" i="3"/>
  <c r="E51" i="3"/>
  <c r="G51" i="3" s="1"/>
  <c r="D39" i="1" s="1"/>
  <c r="I39" i="1" s="1"/>
  <c r="B54" i="1" s="1"/>
  <c r="B61" i="1" l="1"/>
  <c r="B67" i="1"/>
  <c r="D42" i="13" s="1"/>
  <c r="C34" i="13"/>
  <c r="O20" i="13"/>
  <c r="O19" i="13"/>
  <c r="B60" i="1" l="1"/>
  <c r="O18" i="13" s="1"/>
  <c r="B68" i="1"/>
  <c r="O25" i="13"/>
  <c r="D60" i="1" l="1"/>
  <c r="D41" i="13" s="1"/>
  <c r="O24" i="13" l="1"/>
</calcChain>
</file>

<file path=xl/sharedStrings.xml><?xml version="1.0" encoding="utf-8"?>
<sst xmlns="http://schemas.openxmlformats.org/spreadsheetml/2006/main" count="422" uniqueCount="289">
  <si>
    <t>Carbon Neutral Government Program</t>
  </si>
  <si>
    <t>Climate Action Secretariat</t>
  </si>
  <si>
    <t>Ministry of Energy and Climate Solutions, Province of British Columbia</t>
  </si>
  <si>
    <t>carbon.neutral@gov.bc.ca</t>
  </si>
  <si>
    <t>Tool Directory</t>
  </si>
  <si>
    <t>Imported Steam, Heat or Cooling</t>
  </si>
  <si>
    <t>Schematic of DE or Steam System</t>
  </si>
  <si>
    <t>This tab provides a schematic of data entered into the Imported Steam, Heat or Cooling tab.</t>
  </si>
  <si>
    <t>This tab provides information on emission factors, global warming potentials and conversion factors used in this calculator.</t>
  </si>
  <si>
    <t>This tab provides definitions for terms within the DES calculator, the sources of the values used in the calculator, and explanations of the approach used to develop some of the factors.</t>
  </si>
  <si>
    <t>Guidance</t>
  </si>
  <si>
    <t xml:space="preserve">1.  </t>
  </si>
  <si>
    <t xml:space="preserve">2.  </t>
  </si>
  <si>
    <t>In order to complete the calculator, please ensure that the following information is available:</t>
  </si>
  <si>
    <t>a.</t>
  </si>
  <si>
    <t>the organization's district energy consumption, in MWh, and</t>
  </si>
  <si>
    <t>b.</t>
  </si>
  <si>
    <t>the emission factor on a per MWh basis for:</t>
  </si>
  <si>
    <t>i.</t>
  </si>
  <si>
    <t>ii.</t>
  </si>
  <si>
    <t xml:space="preserve">the amount of each energy source consumed by the DES operator, as well as the energy conversion efficiency or recovery efficiency by energy source, and </t>
  </si>
  <si>
    <t>c.</t>
  </si>
  <si>
    <t>the distribution efficiency of the DES.</t>
  </si>
  <si>
    <t>3.</t>
  </si>
  <si>
    <t>Please review the Glossary for definitions of any term that is unclear.</t>
  </si>
  <si>
    <t>Calculating Indirect GHG Emissions from Imported District Energy or Steam</t>
  </si>
  <si>
    <t>User defined fields</t>
  </si>
  <si>
    <t>Calculated or constant fields</t>
  </si>
  <si>
    <t>Amount</t>
  </si>
  <si>
    <t>Units</t>
  </si>
  <si>
    <t>MWh</t>
  </si>
  <si>
    <t>Step 2 – Determine the appropriate emission factors for imported district energy or steam</t>
  </si>
  <si>
    <t>If an organization cannot obtain this information directly from the DES operator, it can follow step 2B</t>
  </si>
  <si>
    <t>DES operators should be able to supply either the emission factor of their supplied energy prior to accounting for DES losses.</t>
  </si>
  <si>
    <r>
      <t>Emission factors should be entered in units of mass of GHGs per unit of energy used (e.g. t CO</t>
    </r>
    <r>
      <rPr>
        <vertAlign val="subscript"/>
        <sz val="11"/>
        <color theme="1"/>
        <rFont val="Arial"/>
        <family val="2"/>
      </rPr>
      <t>2</t>
    </r>
    <r>
      <rPr>
        <sz val="11"/>
        <color theme="1"/>
        <rFont val="Arial"/>
        <family val="2"/>
      </rPr>
      <t>e/MWh). Do not adjust for system efficiencies - that is factored in separately.</t>
    </r>
  </si>
  <si>
    <t>Emission Factor</t>
  </si>
  <si>
    <r>
      <t>t CO</t>
    </r>
    <r>
      <rPr>
        <b/>
        <vertAlign val="subscript"/>
        <sz val="11"/>
        <color theme="1"/>
        <rFont val="Arial"/>
        <family val="2"/>
      </rPr>
      <t>2</t>
    </r>
    <r>
      <rPr>
        <b/>
        <sz val="11"/>
        <color theme="1"/>
        <rFont val="Arial"/>
        <family val="2"/>
      </rPr>
      <t>e/MWh</t>
    </r>
  </si>
  <si>
    <r>
      <t>t bio-CO</t>
    </r>
    <r>
      <rPr>
        <b/>
        <vertAlign val="subscript"/>
        <sz val="11"/>
        <color theme="1"/>
        <rFont val="Arial"/>
        <family val="2"/>
      </rPr>
      <t>2</t>
    </r>
    <r>
      <rPr>
        <b/>
        <sz val="11"/>
        <color theme="1"/>
        <rFont val="Arial"/>
        <family val="2"/>
      </rPr>
      <t>/MWh</t>
    </r>
  </si>
  <si>
    <t>Efficiency (%)</t>
  </si>
  <si>
    <t>Energy Conversion/Recovery Efficiency (optional) - this is the efficiency of district energy generated to energy consumed by the DES, and can be greater than 100% where heat pumps or heat recovery systems are used. This cell will turn blue if values are entered into cells B22 and/or B23.</t>
  </si>
  <si>
    <t>Distribution Efficiency (optional) - this is the efficiency of the energy delivered by the DES to energy generated. This ratio cannot be 100% or greater, as there will be some heat losses from the distribution system. This cell will turn blue if values are entered into cells B22 and/or B23.</t>
  </si>
  <si>
    <t>System Efficiency - If the DES operator cannot provide a system efficiency value, a conservative default of 65% will be applied.</t>
  </si>
  <si>
    <t>Not applicable for organizations that have completed Step 2A</t>
  </si>
  <si>
    <t>Because energy sources have different emission factors, the energy source mix of the DES is needed to determine the DES's overall emission factor.</t>
  </si>
  <si>
    <t>These cells are open to user supplied data unless data is entered into cells B22 and/or B23.</t>
  </si>
  <si>
    <t>Energy Source</t>
  </si>
  <si>
    <t>Service Share (%) Per Unit of Energy</t>
  </si>
  <si>
    <r>
      <t>GHG Intensity 
(t CO</t>
    </r>
    <r>
      <rPr>
        <b/>
        <vertAlign val="subscript"/>
        <sz val="11"/>
        <color theme="1"/>
        <rFont val="Arial"/>
        <family val="2"/>
      </rPr>
      <t>2</t>
    </r>
    <r>
      <rPr>
        <b/>
        <sz val="11"/>
        <color theme="1"/>
        <rFont val="Arial"/>
        <family val="2"/>
      </rPr>
      <t>e/MWh)</t>
    </r>
  </si>
  <si>
    <r>
      <t>Bio-CO</t>
    </r>
    <r>
      <rPr>
        <b/>
        <vertAlign val="subscript"/>
        <sz val="11"/>
        <color theme="1"/>
        <rFont val="Arial"/>
        <family val="2"/>
      </rPr>
      <t>2</t>
    </r>
    <r>
      <rPr>
        <b/>
        <sz val="11"/>
        <color theme="1"/>
        <rFont val="Arial"/>
        <family val="2"/>
      </rPr>
      <t xml:space="preserve"> Intensity 
(t bio-CO</t>
    </r>
    <r>
      <rPr>
        <b/>
        <vertAlign val="subscript"/>
        <sz val="11"/>
        <color theme="1"/>
        <rFont val="Arial"/>
        <family val="2"/>
      </rPr>
      <t>2</t>
    </r>
    <r>
      <rPr>
        <b/>
        <sz val="11"/>
        <color theme="1"/>
        <rFont val="Arial"/>
        <family val="2"/>
      </rPr>
      <t>/MWh)</t>
    </r>
  </si>
  <si>
    <t>Distribution Efficiency (%)</t>
  </si>
  <si>
    <t>System Efficiency (%)</t>
  </si>
  <si>
    <r>
      <t>GHG Intensity (tCO</t>
    </r>
    <r>
      <rPr>
        <b/>
        <vertAlign val="subscript"/>
        <sz val="11"/>
        <color theme="1"/>
        <rFont val="Arial"/>
        <family val="2"/>
      </rPr>
      <t>2</t>
    </r>
    <r>
      <rPr>
        <b/>
        <sz val="11"/>
        <color theme="1"/>
        <rFont val="Arial"/>
        <family val="2"/>
      </rPr>
      <t>e/MWh) with efficiencies</t>
    </r>
  </si>
  <si>
    <r>
      <t>Bio-CO</t>
    </r>
    <r>
      <rPr>
        <b/>
        <vertAlign val="subscript"/>
        <sz val="11"/>
        <color theme="1"/>
        <rFont val="Arial"/>
        <family val="2"/>
      </rPr>
      <t>2</t>
    </r>
    <r>
      <rPr>
        <b/>
        <sz val="11"/>
        <color theme="1"/>
        <rFont val="Arial"/>
        <family val="2"/>
      </rPr>
      <t xml:space="preserve"> Intensity 
(t bio-CO</t>
    </r>
    <r>
      <rPr>
        <b/>
        <vertAlign val="subscript"/>
        <sz val="11"/>
        <color theme="1"/>
        <rFont val="Arial"/>
        <family val="2"/>
      </rPr>
      <t>2</t>
    </r>
    <r>
      <rPr>
        <b/>
        <sz val="11"/>
        <color theme="1"/>
        <rFont val="Arial"/>
        <family val="2"/>
      </rPr>
      <t>/MWh) with efficiencies</t>
    </r>
  </si>
  <si>
    <t>Natural Gas (FortisBC)</t>
  </si>
  <si>
    <t>Natural Gas (R0)</t>
  </si>
  <si>
    <t>Renewable Natural Gas (RNG)</t>
  </si>
  <si>
    <t>Solid Biomass (50% Moisture)</t>
  </si>
  <si>
    <t>Electricity from Integrated Grid</t>
  </si>
  <si>
    <t>Electricity from Fort Nelson Grid</t>
  </si>
  <si>
    <t>Solar, Wind and Ocean Power</t>
  </si>
  <si>
    <t>Diesel (Standard)</t>
  </si>
  <si>
    <t>Light Fuel Oil (Standard)</t>
  </si>
  <si>
    <t>Propane</t>
  </si>
  <si>
    <t>Kerosene (Standard)</t>
  </si>
  <si>
    <t>Gasoline (Standard)</t>
  </si>
  <si>
    <t>Total</t>
  </si>
  <si>
    <t>Step 3 – Total emissions from imported district energy or steam</t>
  </si>
  <si>
    <r>
      <t>t CO</t>
    </r>
    <r>
      <rPr>
        <b/>
        <vertAlign val="subscript"/>
        <sz val="11"/>
        <color theme="1"/>
        <rFont val="Arial"/>
        <family val="2"/>
      </rPr>
      <t>2</t>
    </r>
    <r>
      <rPr>
        <b/>
        <sz val="11"/>
        <color theme="1"/>
        <rFont val="Arial"/>
        <family val="2"/>
      </rPr>
      <t>e</t>
    </r>
  </si>
  <si>
    <t>Total offsettable emissions from imported district energy or steam</t>
  </si>
  <si>
    <r>
      <t>t bio-CO</t>
    </r>
    <r>
      <rPr>
        <b/>
        <vertAlign val="subscript"/>
        <sz val="11"/>
        <color theme="1"/>
        <rFont val="Arial"/>
        <family val="2"/>
      </rPr>
      <t>2</t>
    </r>
  </si>
  <si>
    <r>
      <t>BioCO</t>
    </r>
    <r>
      <rPr>
        <vertAlign val="subscript"/>
        <sz val="11"/>
        <color theme="1"/>
        <rFont val="Arial"/>
        <family val="2"/>
      </rPr>
      <t xml:space="preserve">2 </t>
    </r>
    <r>
      <rPr>
        <sz val="11"/>
        <color theme="1"/>
        <rFont val="Arial"/>
        <family val="2"/>
      </rPr>
      <t>emissions from the DES</t>
    </r>
  </si>
  <si>
    <t>Tier</t>
  </si>
  <si>
    <t>Refer to tier table below for more information</t>
  </si>
  <si>
    <t>Equivalent biofuel consumption</t>
  </si>
  <si>
    <t>MWh RNG</t>
  </si>
  <si>
    <t>annually</t>
  </si>
  <si>
    <t xml:space="preserve">monthly </t>
  </si>
  <si>
    <t>Example Systems</t>
  </si>
  <si>
    <t>Lower Carbon Systems</t>
  </si>
  <si>
    <t>mixed biomass/energy recovery, or solid biomass at 65% system efficiency</t>
  </si>
  <si>
    <t>↑</t>
  </si>
  <si>
    <t>10% natural gas / 90% solid biomass at 75% system efficiency</t>
  </si>
  <si>
    <t>25% natural gas / 75% solid biomass at 75% system efficiency</t>
  </si>
  <si>
    <t>50% natural gas / 50% solid biomass at 80% system efficiency</t>
  </si>
  <si>
    <t>50% natural gas / 50% solid biomass at 65% system efficiency</t>
  </si>
  <si>
    <t>75% natural gas / 25% solid biomass at 75% system efficiency</t>
  </si>
  <si>
    <t>natural gas at 85% system efficiency</t>
  </si>
  <si>
    <t>natural gas at 75% system efficiency</t>
  </si>
  <si>
    <t>natural gas at 65% system efficiency</t>
  </si>
  <si>
    <t>Higher Carbon Systems</t>
  </si>
  <si>
    <t>gasoline at 75% system efficiency</t>
  </si>
  <si>
    <t>Denotes undefined values</t>
  </si>
  <si>
    <t>Imported District Energy or Steam System Boundary</t>
  </si>
  <si>
    <r>
      <t xml:space="preserve">Overall System efficiency </t>
    </r>
    <r>
      <rPr>
        <b/>
        <sz val="11"/>
        <color theme="1"/>
        <rFont val="Arial"/>
        <family val="2"/>
      </rPr>
      <t>(%)</t>
    </r>
  </si>
  <si>
    <r>
      <rPr>
        <sz val="11"/>
        <color theme="1"/>
        <rFont val="Arial"/>
        <family val="2"/>
      </rPr>
      <t>Distribution efficiency</t>
    </r>
    <r>
      <rPr>
        <b/>
        <sz val="11"/>
        <color theme="1"/>
        <rFont val="Arial"/>
        <family val="2"/>
      </rPr>
      <t xml:space="preserve"> (%)</t>
    </r>
  </si>
  <si>
    <t>Organizational Boundary</t>
  </si>
  <si>
    <t>Key Figures for DE or Steam System Reporting</t>
  </si>
  <si>
    <t>All Organizations</t>
  </si>
  <si>
    <r>
      <t xml:space="preserve">Emission factor </t>
    </r>
    <r>
      <rPr>
        <b/>
        <sz val="11"/>
        <color theme="1"/>
        <rFont val="Arial"/>
        <family val="2"/>
      </rPr>
      <t>(t CO</t>
    </r>
    <r>
      <rPr>
        <b/>
        <vertAlign val="subscript"/>
        <sz val="11"/>
        <color theme="1"/>
        <rFont val="Arial"/>
        <family val="2"/>
      </rPr>
      <t>2</t>
    </r>
    <r>
      <rPr>
        <b/>
        <sz val="11"/>
        <color theme="1"/>
        <rFont val="Arial"/>
        <family val="2"/>
      </rPr>
      <t>e/MWh)</t>
    </r>
  </si>
  <si>
    <r>
      <rPr>
        <sz val="11"/>
        <color theme="1"/>
        <rFont val="Arial"/>
        <family val="2"/>
      </rPr>
      <t>Attributable emissions</t>
    </r>
    <r>
      <rPr>
        <b/>
        <sz val="11"/>
        <color theme="1"/>
        <rFont val="Arial"/>
        <family val="2"/>
      </rPr>
      <t xml:space="preserve"> (t CO</t>
    </r>
    <r>
      <rPr>
        <b/>
        <vertAlign val="subscript"/>
        <sz val="11"/>
        <color theme="1"/>
        <rFont val="Arial"/>
        <family val="2"/>
      </rPr>
      <t>2</t>
    </r>
    <r>
      <rPr>
        <b/>
        <sz val="11"/>
        <color theme="1"/>
        <rFont val="Arial"/>
        <family val="2"/>
      </rPr>
      <t>e)</t>
    </r>
  </si>
  <si>
    <t>Energy Source Type</t>
  </si>
  <si>
    <t>Service Share (%)</t>
  </si>
  <si>
    <r>
      <t>Biomass CO</t>
    </r>
    <r>
      <rPr>
        <vertAlign val="subscript"/>
        <sz val="11"/>
        <color theme="1"/>
        <rFont val="Arial"/>
        <family val="2"/>
      </rPr>
      <t>2</t>
    </r>
    <r>
      <rPr>
        <sz val="11"/>
        <color theme="1"/>
        <rFont val="Arial"/>
        <family val="2"/>
      </rPr>
      <t xml:space="preserve"> emissions </t>
    </r>
    <r>
      <rPr>
        <b/>
        <sz val="11"/>
        <color theme="1"/>
        <rFont val="Arial"/>
        <family val="2"/>
      </rPr>
      <t>(t bio-CO</t>
    </r>
    <r>
      <rPr>
        <b/>
        <vertAlign val="subscript"/>
        <sz val="11"/>
        <color theme="1"/>
        <rFont val="Arial"/>
        <family val="2"/>
      </rPr>
      <t>2</t>
    </r>
    <r>
      <rPr>
        <b/>
        <sz val="11"/>
        <color theme="1"/>
        <rFont val="Arial"/>
        <family val="2"/>
      </rPr>
      <t>)</t>
    </r>
  </si>
  <si>
    <t>PSOs – for CGRT input</t>
  </si>
  <si>
    <r>
      <rPr>
        <sz val="11"/>
        <color theme="1"/>
        <rFont val="Arial"/>
        <family val="2"/>
      </rPr>
      <t>District energy consumption</t>
    </r>
    <r>
      <rPr>
        <b/>
        <sz val="11"/>
        <color theme="1"/>
        <rFont val="Arial"/>
        <family val="2"/>
      </rPr>
      <t xml:space="preserve"> (MWh)</t>
    </r>
  </si>
  <si>
    <r>
      <t xml:space="preserve">Equivalent biofuel consumption </t>
    </r>
    <r>
      <rPr>
        <b/>
        <sz val="11"/>
        <color theme="1"/>
        <rFont val="Arial"/>
        <family val="2"/>
      </rPr>
      <t>(MWh RNG)</t>
    </r>
  </si>
  <si>
    <t>Light Fuel Oil</t>
  </si>
  <si>
    <t>Kerosene</t>
  </si>
  <si>
    <t>Diesel</t>
  </si>
  <si>
    <t>Gasoline</t>
  </si>
  <si>
    <r>
      <t>Energy Conversion efficiency</t>
    </r>
    <r>
      <rPr>
        <b/>
        <sz val="11"/>
        <color theme="1"/>
        <rFont val="Arial"/>
        <family val="2"/>
      </rPr>
      <t xml:space="preserve"> (%)</t>
    </r>
  </si>
  <si>
    <t>Renewable Natural Gas</t>
  </si>
  <si>
    <t>System emission factor without energy conversion efficiency</t>
  </si>
  <si>
    <t>CGRT Users - please input the following into CGRT</t>
  </si>
  <si>
    <t xml:space="preserve">Heat Conversion Efficiency </t>
  </si>
  <si>
    <t>Distribution Efficiency</t>
  </si>
  <si>
    <t>Heat Conversion Efficiency (%)</t>
  </si>
  <si>
    <t>Energy and Emission Conversion Factors</t>
  </si>
  <si>
    <t>Legend of Sources (see Glossary and Notes for links to sources)</t>
  </si>
  <si>
    <t>yellow</t>
  </si>
  <si>
    <t>British Columbia Climate Action Secretariat, Ministry of Environment (2025), Electricity emission intensity factors for grid-connected entities</t>
  </si>
  <si>
    <t>green</t>
  </si>
  <si>
    <t>Environment Canada (2025), National Inventory Report 1990–2023: Greenhouse Gas Sources and Sinks in Canada, Part 2</t>
  </si>
  <si>
    <t>orange</t>
  </si>
  <si>
    <t>Canada Energy Regulator (2025). Energy Conversion Tables.</t>
  </si>
  <si>
    <t>blue</t>
  </si>
  <si>
    <t>Statistics Canada (2024). Report on Energy Supply and Demand in Canada: Explanatory Information, 2005 to 2023.</t>
  </si>
  <si>
    <t>pink</t>
  </si>
  <si>
    <t>Calculated value from other sources</t>
  </si>
  <si>
    <t>Global Warming Potentials</t>
  </si>
  <si>
    <t>Conversion Factors</t>
  </si>
  <si>
    <t>Greenhouse Gas</t>
  </si>
  <si>
    <t>100-year GWP</t>
  </si>
  <si>
    <t>Electricity</t>
  </si>
  <si>
    <t>GJ/kWh</t>
  </si>
  <si>
    <t>MWh/GJ</t>
  </si>
  <si>
    <r>
      <t>CO</t>
    </r>
    <r>
      <rPr>
        <b/>
        <vertAlign val="subscript"/>
        <sz val="11"/>
        <color theme="1"/>
        <rFont val="Arial"/>
        <family val="2"/>
      </rPr>
      <t>2</t>
    </r>
  </si>
  <si>
    <t>Natural Gas</t>
  </si>
  <si>
    <r>
      <t>GJ/m</t>
    </r>
    <r>
      <rPr>
        <vertAlign val="superscript"/>
        <sz val="11"/>
        <color theme="1"/>
        <rFont val="Arial"/>
        <family val="2"/>
      </rPr>
      <t>3</t>
    </r>
  </si>
  <si>
    <t>GJ/GWh</t>
  </si>
  <si>
    <r>
      <t>CH</t>
    </r>
    <r>
      <rPr>
        <b/>
        <vertAlign val="subscript"/>
        <sz val="11"/>
        <color theme="1"/>
        <rFont val="Arial"/>
        <family val="2"/>
      </rPr>
      <t>4</t>
    </r>
  </si>
  <si>
    <t>GJ/kg</t>
  </si>
  <si>
    <r>
      <t>N</t>
    </r>
    <r>
      <rPr>
        <b/>
        <vertAlign val="subscript"/>
        <sz val="11"/>
        <color theme="1"/>
        <rFont val="Arial"/>
        <family val="2"/>
      </rPr>
      <t>2</t>
    </r>
    <r>
      <rPr>
        <b/>
        <sz val="11"/>
        <color theme="1"/>
        <rFont val="Arial"/>
        <family val="2"/>
      </rPr>
      <t>O</t>
    </r>
  </si>
  <si>
    <t>GJ/L</t>
  </si>
  <si>
    <t>Stationary Emission Factors</t>
  </si>
  <si>
    <t>kg/GJ</t>
  </si>
  <si>
    <t>(per unit of energy GJs)</t>
  </si>
  <si>
    <r>
      <t>bio-CO</t>
    </r>
    <r>
      <rPr>
        <b/>
        <i/>
        <vertAlign val="subscript"/>
        <sz val="11"/>
        <color theme="1"/>
        <rFont val="Arial"/>
        <family val="2"/>
      </rPr>
      <t>2</t>
    </r>
  </si>
  <si>
    <r>
      <t>CO</t>
    </r>
    <r>
      <rPr>
        <b/>
        <i/>
        <vertAlign val="subscript"/>
        <sz val="11"/>
        <color theme="1"/>
        <rFont val="Arial"/>
        <family val="2"/>
      </rPr>
      <t>2</t>
    </r>
  </si>
  <si>
    <r>
      <t>CH</t>
    </r>
    <r>
      <rPr>
        <b/>
        <i/>
        <vertAlign val="subscript"/>
        <sz val="11"/>
        <color theme="1"/>
        <rFont val="Arial"/>
        <family val="2"/>
      </rPr>
      <t>4</t>
    </r>
  </si>
  <si>
    <r>
      <t>N</t>
    </r>
    <r>
      <rPr>
        <b/>
        <i/>
        <vertAlign val="subscript"/>
        <sz val="11"/>
        <color theme="1"/>
        <rFont val="Arial"/>
        <family val="2"/>
      </rPr>
      <t>2</t>
    </r>
    <r>
      <rPr>
        <b/>
        <i/>
        <sz val="11"/>
        <color theme="1"/>
        <rFont val="Arial"/>
        <family val="2"/>
      </rPr>
      <t>O</t>
    </r>
  </si>
  <si>
    <r>
      <t>CO</t>
    </r>
    <r>
      <rPr>
        <b/>
        <i/>
        <vertAlign val="subscript"/>
        <sz val="11"/>
        <color theme="1"/>
        <rFont val="Arial"/>
        <family val="2"/>
      </rPr>
      <t>2</t>
    </r>
    <r>
      <rPr>
        <b/>
        <i/>
        <sz val="11"/>
        <color theme="1"/>
        <rFont val="Arial"/>
        <family val="2"/>
      </rPr>
      <t>e</t>
    </r>
  </si>
  <si>
    <t>Fuel</t>
  </si>
  <si>
    <t>Fossil or Dry Emissions Intensity</t>
  </si>
  <si>
    <r>
      <t>kg CO</t>
    </r>
    <r>
      <rPr>
        <vertAlign val="subscript"/>
        <sz val="11"/>
        <color theme="1"/>
        <rFont val="Arial"/>
        <family val="2"/>
      </rPr>
      <t>2</t>
    </r>
    <r>
      <rPr>
        <sz val="11"/>
        <color theme="1"/>
        <rFont val="Arial"/>
        <family val="2"/>
      </rPr>
      <t>/L</t>
    </r>
  </si>
  <si>
    <t>Biomass (50% moisture)</t>
  </si>
  <si>
    <r>
      <t>Bio-CO</t>
    </r>
    <r>
      <rPr>
        <b/>
        <vertAlign val="subscript"/>
        <sz val="11"/>
        <color theme="1"/>
        <rFont val="Arial"/>
        <family val="2"/>
      </rPr>
      <t>2</t>
    </r>
  </si>
  <si>
    <t>Unit</t>
  </si>
  <si>
    <t>Ethanol</t>
  </si>
  <si>
    <t>kg/L</t>
  </si>
  <si>
    <t>Biodiesel</t>
  </si>
  <si>
    <r>
      <t>kg/(m</t>
    </r>
    <r>
      <rPr>
        <b/>
        <vertAlign val="superscript"/>
        <sz val="11"/>
        <color theme="1"/>
        <rFont val="Arial"/>
        <family val="2"/>
      </rPr>
      <t>3</t>
    </r>
    <r>
      <rPr>
        <b/>
        <sz val="11"/>
        <color theme="1"/>
        <rFont val="Arial"/>
        <family val="2"/>
      </rPr>
      <t>, L, kg, kWh)</t>
    </r>
  </si>
  <si>
    <t>(per unit of fuel)</t>
  </si>
  <si>
    <t>Proportion of biofuels in standard fuel blend</t>
  </si>
  <si>
    <t>Fuel Type</t>
  </si>
  <si>
    <t>Biofuel proportion</t>
  </si>
  <si>
    <r>
      <t>Natural Gas (FortisBC) (m</t>
    </r>
    <r>
      <rPr>
        <b/>
        <vertAlign val="superscript"/>
        <sz val="11"/>
        <color theme="1"/>
        <rFont val="Arial"/>
        <family val="2"/>
      </rPr>
      <t>3</t>
    </r>
    <r>
      <rPr>
        <b/>
        <sz val="11"/>
        <color theme="1"/>
        <rFont val="Arial"/>
        <family val="2"/>
      </rPr>
      <t>)</t>
    </r>
  </si>
  <si>
    <r>
      <t>Natural Gas (R0) (m</t>
    </r>
    <r>
      <rPr>
        <b/>
        <vertAlign val="superscript"/>
        <sz val="11"/>
        <color theme="1"/>
        <rFont val="Arial"/>
        <family val="2"/>
      </rPr>
      <t>3</t>
    </r>
    <r>
      <rPr>
        <b/>
        <sz val="11"/>
        <color theme="1"/>
        <rFont val="Arial"/>
        <family val="2"/>
      </rPr>
      <t>)</t>
    </r>
  </si>
  <si>
    <t>Biodiesel, light fuel oil</t>
  </si>
  <si>
    <t>Electricity from Integrated Grid (kWh)</t>
  </si>
  <si>
    <t>Electricity from Fort Nelson Grid (kWh)</t>
  </si>
  <si>
    <t>Propane (L)</t>
  </si>
  <si>
    <t>kg/GWh</t>
  </si>
  <si>
    <t>(per unit of energy GWh)</t>
  </si>
  <si>
    <t>1.</t>
  </si>
  <si>
    <t>2.</t>
  </si>
  <si>
    <r>
      <rPr>
        <b/>
        <sz val="11"/>
        <color theme="1"/>
        <rFont val="Arial"/>
        <family val="2"/>
      </rPr>
      <t>Emission Factors</t>
    </r>
    <r>
      <rPr>
        <sz val="11"/>
        <color theme="1"/>
        <rFont val="Arial"/>
        <family val="2"/>
      </rPr>
      <t xml:space="preserve"> </t>
    </r>
    <r>
      <rPr>
        <sz val="11"/>
        <color theme="1"/>
        <rFont val="Aptos Narrow"/>
        <family val="2"/>
      </rPr>
      <t>–</t>
    </r>
    <r>
      <rPr>
        <sz val="11"/>
        <color theme="1"/>
        <rFont val="Arial"/>
        <family val="2"/>
      </rPr>
      <t xml:space="preserve"> the average emission rate of a given greenhouse gas (GHG) for a given source, relative to units of activity.</t>
    </r>
  </si>
  <si>
    <t>4.</t>
  </si>
  <si>
    <r>
      <rPr>
        <b/>
        <sz val="11"/>
        <color theme="1"/>
        <rFont val="Arial"/>
        <family val="2"/>
      </rPr>
      <t>Distribution Efficiency</t>
    </r>
    <r>
      <rPr>
        <sz val="11"/>
        <color theme="1"/>
        <rFont val="Arial"/>
        <family val="2"/>
      </rPr>
      <t xml:space="preserve"> </t>
    </r>
    <r>
      <rPr>
        <sz val="11"/>
        <color theme="1"/>
        <rFont val="Aptos Narrow"/>
        <family val="2"/>
      </rPr>
      <t>–</t>
    </r>
    <r>
      <rPr>
        <sz val="11"/>
        <color theme="1"/>
        <rFont val="Arial"/>
        <family val="2"/>
      </rPr>
      <t xml:space="preserve"> the ratio of the energy received into a distribution network to the energy delivered to users.</t>
    </r>
  </si>
  <si>
    <t>5.</t>
  </si>
  <si>
    <r>
      <rPr>
        <b/>
        <sz val="11"/>
        <color theme="1"/>
        <rFont val="Arial"/>
        <family val="2"/>
      </rPr>
      <t xml:space="preserve">Megawatt Hours </t>
    </r>
    <r>
      <rPr>
        <sz val="11"/>
        <color theme="1"/>
        <rFont val="Arial"/>
        <family val="2"/>
      </rPr>
      <t>(</t>
    </r>
    <r>
      <rPr>
        <b/>
        <sz val="11"/>
        <color theme="1"/>
        <rFont val="Arial"/>
        <family val="2"/>
      </rPr>
      <t xml:space="preserve">MWh) </t>
    </r>
    <r>
      <rPr>
        <sz val="11"/>
        <color theme="1"/>
        <rFont val="Aptos Narrow"/>
        <family val="2"/>
      </rPr>
      <t>–</t>
    </r>
    <r>
      <rPr>
        <sz val="11"/>
        <color theme="1"/>
        <rFont val="Arial"/>
        <family val="2"/>
      </rPr>
      <t xml:space="preserve"> A unit of energy, especially electrical energy, equal to the work done by one million watts over one hour.</t>
    </r>
  </si>
  <si>
    <t>6.</t>
  </si>
  <si>
    <t>7.</t>
  </si>
  <si>
    <r>
      <rPr>
        <b/>
        <sz val="11"/>
        <color theme="1"/>
        <rFont val="Arial"/>
        <family val="2"/>
      </rPr>
      <t>t bio-CO</t>
    </r>
    <r>
      <rPr>
        <b/>
        <vertAlign val="subscript"/>
        <sz val="11"/>
        <color theme="1"/>
        <rFont val="Arial"/>
        <family val="2"/>
      </rPr>
      <t>2</t>
    </r>
    <r>
      <rPr>
        <b/>
        <sz val="11"/>
        <color theme="1"/>
        <rFont val="Arial"/>
        <family val="2"/>
      </rPr>
      <t xml:space="preserve"> </t>
    </r>
    <r>
      <rPr>
        <sz val="11"/>
        <color theme="1"/>
        <rFont val="Aptos Narrow"/>
        <family val="2"/>
      </rPr>
      <t>–</t>
    </r>
    <r>
      <rPr>
        <sz val="11"/>
        <color theme="1"/>
        <rFont val="Arial"/>
        <family val="2"/>
      </rPr>
      <t xml:space="preserve"> tonnes of CO</t>
    </r>
    <r>
      <rPr>
        <vertAlign val="subscript"/>
        <sz val="11"/>
        <color theme="1"/>
        <rFont val="Arial"/>
        <family val="2"/>
      </rPr>
      <t>2</t>
    </r>
    <r>
      <rPr>
        <sz val="11"/>
        <color theme="1"/>
        <rFont val="Arial"/>
        <family val="2"/>
      </rPr>
      <t xml:space="preserve"> emitted by the combustion of a gaseous, liquid or solid biofuel.</t>
    </r>
  </si>
  <si>
    <t>Sources:</t>
  </si>
  <si>
    <t>https://www2.gov.bc.ca/gov/content?id=616BC0B3E8354AD3B500B279FE56B337</t>
  </si>
  <si>
    <t>https://publications.gc.ca/site/eng/9.506002/publication.html</t>
  </si>
  <si>
    <t>https://apps.cer-rec.gc.ca/Conversion/conversion-tables.aspx?GoCTemplateCulture=en-CA</t>
  </si>
  <si>
    <t>https://www150.statcan.gc.ca/n1/en/catalogue/57-003-X</t>
  </si>
  <si>
    <t>Notes:</t>
  </si>
  <si>
    <t>•</t>
  </si>
  <si>
    <t>All variables were confirmed for the 2025 reporting year.</t>
  </si>
  <si>
    <r>
      <t>The bio-CO</t>
    </r>
    <r>
      <rPr>
        <vertAlign val="subscript"/>
        <sz val="11"/>
        <color theme="1"/>
        <rFont val="Arial"/>
        <family val="2"/>
      </rPr>
      <t>2</t>
    </r>
    <r>
      <rPr>
        <sz val="11"/>
        <color theme="1"/>
        <rFont val="Arial"/>
        <family val="2"/>
      </rPr>
      <t xml:space="preserve"> emission factor (EF) on a kg CO</t>
    </r>
    <r>
      <rPr>
        <vertAlign val="subscript"/>
        <sz val="11"/>
        <color theme="1"/>
        <rFont val="Arial"/>
        <family val="2"/>
      </rPr>
      <t>2</t>
    </r>
    <r>
      <rPr>
        <sz val="11"/>
        <color theme="1"/>
        <rFont val="Arial"/>
        <family val="2"/>
      </rPr>
      <t>/kg wood is 50% of the bio-CO</t>
    </r>
    <r>
      <rPr>
        <vertAlign val="subscript"/>
        <sz val="11"/>
        <color theme="1"/>
        <rFont val="Arial"/>
        <family val="2"/>
      </rPr>
      <t>2</t>
    </r>
    <r>
      <rPr>
        <sz val="11"/>
        <color theme="1"/>
        <rFont val="Arial"/>
        <family val="2"/>
      </rPr>
      <t xml:space="preserve"> EF in the National Inventory Report (NIR), based on the assumption that industrial wood fuel used by DESs have 50% moisture content. The CH</t>
    </r>
    <r>
      <rPr>
        <vertAlign val="subscript"/>
        <sz val="11"/>
        <color theme="1"/>
        <rFont val="Arial"/>
        <family val="2"/>
      </rPr>
      <t>4</t>
    </r>
    <r>
      <rPr>
        <sz val="11"/>
        <color theme="1"/>
        <rFont val="Arial"/>
        <family val="2"/>
      </rPr>
      <t xml:space="preserve"> and N</t>
    </r>
    <r>
      <rPr>
        <vertAlign val="subscript"/>
        <sz val="11"/>
        <color theme="1"/>
        <rFont val="Arial"/>
        <family val="2"/>
      </rPr>
      <t>2</t>
    </r>
    <r>
      <rPr>
        <sz val="11"/>
        <color theme="1"/>
        <rFont val="Arial"/>
        <family val="2"/>
      </rPr>
      <t>O factors for the combustion of wood have not been adjusted, as they are a factor of the mass of wood fuel burned, not the amount of dry wood fuel burned.</t>
    </r>
  </si>
  <si>
    <t>The emission factor used for propane is from the NIR, Table A6.1-5, propane, "All Other Uses."</t>
  </si>
  <si>
    <t>The emission factor used for light fuel oil is from the NIR, Table A6.1-6, light fuel oil, "Forestry, Construction, Public Administration and Commercial/Institutional."</t>
  </si>
  <si>
    <t>The emission factor used for kerosene is from the NIR, Table A6.1-6, kerosene, "Forestry, Construction, Public Administration and Commercial/Institutional."</t>
  </si>
  <si>
    <t>The emission factor used for diesel is from the NIR, Table A6.1-6, diesel, "Refineries and Others" line in the NIR's Table A6.1-6.</t>
  </si>
  <si>
    <t>As per the FortisBC decisions to provide 2% RNG to all clients as of January 1, 2025 and 3% RNG to all clients as of July 1, 2025, the calculator has been updated to reflect an average 2.5% RNG provided by FortisBC in its standard blend for 2025.</t>
  </si>
  <si>
    <t xml:space="preserve">Update Log </t>
  </si>
  <si>
    <t>Version 9.0 - January 6, 2025</t>
  </si>
  <si>
    <r>
      <t>Enabled calculation of bio-CO</t>
    </r>
    <r>
      <rPr>
        <vertAlign val="subscript"/>
        <sz val="11"/>
        <color theme="1"/>
        <rFont val="Arial"/>
        <family val="2"/>
      </rPr>
      <t>2</t>
    </r>
    <r>
      <rPr>
        <sz val="11"/>
        <color theme="1"/>
        <rFont val="Arial"/>
        <family val="2"/>
      </rPr>
      <t xml:space="preserve"> emissions.</t>
    </r>
  </si>
  <si>
    <t>Updated tiers to enable reporting at Tier 1 for very low carbon DESs. Other tiers have been bumped up (e.g., previous Tier 1 is now Tier 2, previous Tier 5 is now Tier 6, previous Tier 9 is now Tier 10).</t>
  </si>
  <si>
    <t>Updated emission factors, global warming potentials and energy conversion factors to reflect newer source documents.</t>
  </si>
  <si>
    <t>Separated FortisBC natural gas from other suppliers (so calculator can reflect FortisBC offering 1% renewable natural gas to all clients as of July 1, 2024).</t>
  </si>
  <si>
    <t>Separated integrated grid electricity emission factor from Fort Nelson grid electricity emission factor.</t>
  </si>
  <si>
    <t>Enhanced guidance for all users.</t>
  </si>
  <si>
    <t>Improved usability for non-public sector organization users.</t>
  </si>
  <si>
    <t>8.</t>
  </si>
  <si>
    <t>Updated language from "fuel" to "energy source," from "district steam and heat" to "district energy," and from "heat conversion efficiency" to "energy conversion/recovery efficiency."</t>
  </si>
  <si>
    <t>9.</t>
  </si>
  <si>
    <t>Updated contact information.</t>
  </si>
  <si>
    <t>Version 9.1 - January 22, 2025</t>
  </si>
  <si>
    <t>Corrected equations that were incomplete.</t>
  </si>
  <si>
    <t>Provided more guidance to confirm that the service share in Step 2B was 100%; calculations will no longer complete for the Step 2B path if service share is not 100%.</t>
  </si>
  <si>
    <t>Updated example systems to reflect systems that achieve each tier.</t>
  </si>
  <si>
    <t>Clarified FortisBC and R0 natural gas positions.</t>
  </si>
  <si>
    <t>Updated the name of "Variables" sheet to "Energy and Emission Conversion Factors"</t>
  </si>
  <si>
    <t>Updated FortisBC RNG proportion to reflect increasing RNG content in fuel.</t>
  </si>
  <si>
    <t>Change Log:</t>
  </si>
  <si>
    <t>Step 1 – Report the organization's annual quantity of imported district energy or steam</t>
  </si>
  <si>
    <r>
      <rPr>
        <b/>
        <sz val="11"/>
        <color theme="1"/>
        <rFont val="Arial"/>
        <family val="2"/>
      </rPr>
      <t>Source:</t>
    </r>
    <r>
      <rPr>
        <sz val="11"/>
        <color theme="1"/>
        <rFont val="Arial"/>
        <family val="2"/>
      </rPr>
      <t xml:space="preserve"> The Climate Registry. 2019. General Reporting Protocol, Version 3.0. Available at: </t>
    </r>
  </si>
  <si>
    <t>https://theclimateregistry.org/wp-content/uploads/2025/06/General-Reporting-Protocol-3.0_The-Climate-Registry_rev.6-5-25.pdf</t>
  </si>
  <si>
    <t>Solid Biomass (50% moisture)</t>
  </si>
  <si>
    <r>
      <t>Renewable Natural Gas (RNG) (m</t>
    </r>
    <r>
      <rPr>
        <b/>
        <vertAlign val="superscript"/>
        <sz val="11"/>
        <color theme="1"/>
        <rFont val="Arial"/>
        <family val="2"/>
      </rPr>
      <t>3</t>
    </r>
    <r>
      <rPr>
        <b/>
        <sz val="11"/>
        <color theme="1"/>
        <rFont val="Arial"/>
        <family val="2"/>
      </rPr>
      <t>)</t>
    </r>
  </si>
  <si>
    <t xml:space="preserve">Solid Biomass (50% moisture) (kg) </t>
  </si>
  <si>
    <t>Solar, Wind and Ocean Power (kWh)</t>
  </si>
  <si>
    <t>Diesel (Standard) (L)</t>
  </si>
  <si>
    <t>Light Fuel Oil (Standard) (L)</t>
  </si>
  <si>
    <t>Kerosene (Standard) (L)</t>
  </si>
  <si>
    <t>Gasoline (Standard) (L)</t>
  </si>
  <si>
    <t>Solid Biomass (0% moisture)</t>
  </si>
  <si>
    <r>
      <t>kg/m</t>
    </r>
    <r>
      <rPr>
        <vertAlign val="superscript"/>
        <sz val="11"/>
        <color theme="1"/>
        <rFont val="Arial"/>
        <family val="2"/>
      </rPr>
      <t>3</t>
    </r>
  </si>
  <si>
    <r>
      <t>kg CO</t>
    </r>
    <r>
      <rPr>
        <vertAlign val="subscript"/>
        <sz val="11"/>
        <color theme="1"/>
        <rFont val="Arial"/>
        <family val="2"/>
      </rPr>
      <t>2</t>
    </r>
    <r>
      <rPr>
        <sz val="11"/>
        <color theme="1"/>
        <rFont val="Arial"/>
        <family val="2"/>
      </rPr>
      <t>/m</t>
    </r>
    <r>
      <rPr>
        <vertAlign val="superscript"/>
        <sz val="11"/>
        <color theme="1"/>
        <rFont val="Arial"/>
        <family val="2"/>
      </rPr>
      <t>3</t>
    </r>
  </si>
  <si>
    <t>Moisture content of Solid Biomass</t>
  </si>
  <si>
    <t>Biofuels</t>
  </si>
  <si>
    <t>kg/kg dry</t>
  </si>
  <si>
    <t>Aligned options in spreadsheets by energy source and updated formatting.</t>
  </si>
  <si>
    <t>This tab is for organizations to determine the emissions and emission factor for their steam, heating or cooling imported from a DES. The tab is coloured blue to indicate to users that it is the only tab open for data entry.</t>
  </si>
  <si>
    <r>
      <t>carbon dioxide emitted from biofuels (e.g., woodfuel, renewable natural gas) in bio-CO</t>
    </r>
    <r>
      <rPr>
        <vertAlign val="subscript"/>
        <sz val="14"/>
        <color theme="1"/>
        <rFont val="Arial"/>
        <family val="2"/>
      </rPr>
      <t>2</t>
    </r>
    <r>
      <rPr>
        <sz val="14"/>
        <color theme="1"/>
        <rFont val="Arial"/>
        <family val="2"/>
      </rPr>
      <t>, and all other greenhouse gases emitted (fossil CO</t>
    </r>
    <r>
      <rPr>
        <vertAlign val="subscript"/>
        <sz val="14"/>
        <color theme="1"/>
        <rFont val="Arial"/>
        <family val="2"/>
      </rPr>
      <t>2</t>
    </r>
    <r>
      <rPr>
        <sz val="14"/>
        <color theme="1"/>
        <rFont val="Arial"/>
        <family val="2"/>
      </rPr>
      <t>, CH</t>
    </r>
    <r>
      <rPr>
        <vertAlign val="subscript"/>
        <sz val="14"/>
        <color theme="1"/>
        <rFont val="Arial"/>
        <family val="2"/>
      </rPr>
      <t>4</t>
    </r>
    <r>
      <rPr>
        <sz val="14"/>
        <color theme="1"/>
        <rFont val="Arial"/>
        <family val="2"/>
      </rPr>
      <t>, and N</t>
    </r>
    <r>
      <rPr>
        <vertAlign val="subscript"/>
        <sz val="14"/>
        <color theme="1"/>
        <rFont val="Arial"/>
        <family val="2"/>
      </rPr>
      <t>2</t>
    </r>
    <r>
      <rPr>
        <sz val="14"/>
        <color theme="1"/>
        <rFont val="Arial"/>
        <family val="2"/>
      </rPr>
      <t>O), in tCO</t>
    </r>
    <r>
      <rPr>
        <vertAlign val="subscript"/>
        <sz val="14"/>
        <color theme="1"/>
        <rFont val="Arial"/>
        <family val="2"/>
      </rPr>
      <t>2</t>
    </r>
    <r>
      <rPr>
        <sz val="14"/>
        <color theme="1"/>
        <rFont val="Arial"/>
        <family val="2"/>
      </rPr>
      <t>e, as provided by the DES operator, or</t>
    </r>
  </si>
  <si>
    <t>Update Log</t>
  </si>
  <si>
    <t>This tab captures changes made to the DES calculator starting in the 2024 Reporting Year.</t>
  </si>
  <si>
    <r>
      <rPr>
        <b/>
        <sz val="11"/>
        <color theme="1"/>
        <rFont val="Arial"/>
        <family val="2"/>
      </rPr>
      <t>District Energy System</t>
    </r>
    <r>
      <rPr>
        <sz val="11"/>
        <color theme="1"/>
        <rFont val="Arial"/>
        <family val="2"/>
      </rPr>
      <t xml:space="preserve"> </t>
    </r>
    <r>
      <rPr>
        <sz val="11"/>
        <color theme="1"/>
        <rFont val="Aptos Narrow"/>
        <family val="2"/>
      </rPr>
      <t>–</t>
    </r>
    <r>
      <rPr>
        <sz val="11"/>
        <color theme="1"/>
        <rFont val="Arial"/>
        <family val="2"/>
      </rPr>
      <t xml:space="preserve"> A system designed to supply thermal energy, and sometimes electricity, to multiple buildings from a centralized plant or from several interconnected but distributed plants. The system is comprised of the plants (heating equipment, cooling equipment), distribution network (pipes, pumps, etc), building/end-user interface (heat exchangers), as well as an operational and administrative structure for management and settlement where necessary. </t>
    </r>
  </si>
  <si>
    <r>
      <rPr>
        <b/>
        <sz val="11"/>
        <color theme="1"/>
        <rFont val="Arial"/>
        <family val="2"/>
      </rPr>
      <t xml:space="preserve">Energy Conversion/Recovery Efficiency </t>
    </r>
    <r>
      <rPr>
        <sz val="11"/>
        <color theme="1"/>
        <rFont val="Aptos Narrow"/>
        <family val="2"/>
      </rPr>
      <t>–</t>
    </r>
    <r>
      <rPr>
        <sz val="11"/>
        <color theme="1"/>
        <rFont val="Arial"/>
        <family val="2"/>
      </rPr>
      <t xml:space="preserve"> the ratio between the useful output of equipment providing energy and the energy input. The useful output may be electric power, mechanical work, cooling, steam or heat.</t>
    </r>
  </si>
  <si>
    <t>Glossary:</t>
  </si>
  <si>
    <t>Glossary, Sources and Notes</t>
  </si>
  <si>
    <t>Please ensure that all user-defined fields (cells with light blue background) in the 'Imported Steam, Heat or Cooling' tab are cleared before beginning to determine emissions, emission factors and tiers.</t>
  </si>
  <si>
    <t>They may use the emission factor provided by the District Energy System (DES) operator (follow Step 2A), or they may calculate the emission factor based on the energy sources used to generate the district energy or steam (folllow Step 2B).</t>
  </si>
  <si>
    <t>Organizations purchasing district energy (DE) or steam have two options for determining the emission factor of their DE, depending on the information available to them.</t>
  </si>
  <si>
    <t>Step 2B – Estimates: Estimate the appropriate emission factors for steam or district energy from the DES operator</t>
  </si>
  <si>
    <r>
      <rPr>
        <b/>
        <sz val="11"/>
        <color theme="1"/>
        <rFont val="Arial"/>
        <family val="2"/>
      </rPr>
      <t>Note</t>
    </r>
    <r>
      <rPr>
        <sz val="11"/>
        <color theme="1"/>
        <rFont val="Arial"/>
        <family val="2"/>
      </rPr>
      <t>: Total service share is in cell C49</t>
    </r>
  </si>
  <si>
    <t>For Reference:</t>
  </si>
  <si>
    <t>N/A</t>
  </si>
  <si>
    <r>
      <t xml:space="preserve">To report non-biogenic emissions from district energy:
</t>
    </r>
    <r>
      <rPr>
        <b/>
        <sz val="11"/>
        <color theme="1"/>
        <rFont val="Arial"/>
        <family val="2"/>
      </rPr>
      <t>PSOs</t>
    </r>
    <r>
      <rPr>
        <sz val="11"/>
        <color theme="1"/>
        <rFont val="Arial"/>
        <family val="2"/>
      </rPr>
      <t xml:space="preserve">: In CGRT, enter your organization’s consumption of district energy (in MWh) in the District Energy Tier noted below.
</t>
    </r>
    <r>
      <rPr>
        <b/>
        <sz val="11"/>
        <color theme="1"/>
        <rFont val="Arial"/>
        <family val="2"/>
      </rPr>
      <t>Non-PSOs</t>
    </r>
    <r>
      <rPr>
        <sz val="11"/>
        <color theme="1"/>
        <rFont val="Arial"/>
        <family val="2"/>
      </rPr>
      <t>: Use the emission factors noted below to calculate your district energy emissions.</t>
    </r>
  </si>
  <si>
    <t>If an organization cannot obtain emission factors directly from their DES operator, it can estimate the DES's emission factor based on the system's fuel mix and fuel-specific emission factors.</t>
  </si>
  <si>
    <t xml:space="preserve">Organizations may use metered records of energy use, purchase records, or DES operator bills to determine annual consumption. Please combine all monthly bills to determine annual consumption. </t>
  </si>
  <si>
    <t>Note: Total service share percentage must be 100% to derive an emission factor based on fuel mix</t>
  </si>
  <si>
    <r>
      <rPr>
        <b/>
        <sz val="11"/>
        <color theme="1"/>
        <rFont val="Arial"/>
        <family val="2"/>
      </rPr>
      <t>Service share</t>
    </r>
    <r>
      <rPr>
        <sz val="11"/>
        <color theme="1"/>
        <rFont val="Arial"/>
        <family val="2"/>
      </rPr>
      <t xml:space="preserve"> - the proportion of each energy source inputted by the DES operator to create district energy. Service share shall be calculated in the same units for each energy source, e.g., MWh.</t>
    </r>
  </si>
  <si>
    <t>Energy Conversion/ Recovery Efficiency/ Coefficient of Performance (%)</t>
  </si>
  <si>
    <t>In addition, organizations may specify energy conversion/recovery efficiency or coefficient of performance and distribution efficiency for each energy source. If this is not available, a conservative 65% system efficiency value will be applied.</t>
  </si>
  <si>
    <r>
      <rPr>
        <b/>
        <sz val="11"/>
        <color theme="1"/>
        <rFont val="Arial"/>
        <family val="2"/>
      </rPr>
      <t xml:space="preserve">Note: </t>
    </r>
    <r>
      <rPr>
        <sz val="11"/>
        <color theme="1"/>
        <rFont val="Arial"/>
        <family val="2"/>
      </rPr>
      <t>If cell D60 says "Contact CAS", it may mean that blue input cells above are incomplete or out of range, or you may need a different approach to reporting DE consumption. Please email carbon.neutral@gov.bc.ca if everything does appear to be entered correctly and you still receive the "Contact CAS" message.</t>
    </r>
  </si>
  <si>
    <t>Separated out the biogenic emissions reporting step for PSOs.</t>
  </si>
  <si>
    <t>The District Energy System Use and Emissions Calculator (DES calculator) was created by the B.C. Climate Action Secretariat for organizations to determine their emissions and their emission factor from imported steam, heating or cooling from a district energy system (DES).</t>
  </si>
  <si>
    <t>The Carbon Neutral Government Regulation requires public sector organizations (PSOs) to report the "direct emissions and indirect energy emissions from the heating, air conditioning and lighting of a building or portion of a building owned or leased by the public sector organization..." This includes non-biogenic and biogenic greenhouse gas (GHG) emissions.</t>
  </si>
  <si>
    <t>Step 2A – EFs available from Operator: Determine the appropriate emission factors for imported district energy or steam (not accounting for system efficiencies) from the DES operator.</t>
  </si>
  <si>
    <r>
      <t>DES operators should provide two emission factors: 
  1. t CO</t>
    </r>
    <r>
      <rPr>
        <vertAlign val="subscript"/>
        <sz val="11"/>
        <color theme="1"/>
        <rFont val="Arial"/>
        <family val="2"/>
      </rPr>
      <t>2</t>
    </r>
    <r>
      <rPr>
        <sz val="11"/>
        <color theme="1"/>
        <rFont val="Arial"/>
        <family val="2"/>
      </rPr>
      <t>e/MWh, which includes the emissions of CO</t>
    </r>
    <r>
      <rPr>
        <vertAlign val="subscript"/>
        <sz val="11"/>
        <color theme="1"/>
        <rFont val="Arial"/>
        <family val="2"/>
      </rPr>
      <t>2</t>
    </r>
    <r>
      <rPr>
        <sz val="11"/>
        <color theme="1"/>
        <rFont val="Arial"/>
        <family val="2"/>
      </rPr>
      <t xml:space="preserve"> from fossil sources as well as all CH</t>
    </r>
    <r>
      <rPr>
        <vertAlign val="subscript"/>
        <sz val="11"/>
        <color theme="1"/>
        <rFont val="Arial"/>
        <family val="2"/>
      </rPr>
      <t>4</t>
    </r>
    <r>
      <rPr>
        <sz val="11"/>
        <color theme="1"/>
        <rFont val="Arial"/>
        <family val="2"/>
      </rPr>
      <t xml:space="preserve"> and N</t>
    </r>
    <r>
      <rPr>
        <vertAlign val="subscript"/>
        <sz val="11"/>
        <color theme="1"/>
        <rFont val="Arial"/>
        <family val="2"/>
      </rPr>
      <t>2</t>
    </r>
    <r>
      <rPr>
        <sz val="11"/>
        <color theme="1"/>
        <rFont val="Arial"/>
        <family val="2"/>
      </rPr>
      <t>O emissions (from fossil and biofuel sources), and 
  2. t bio-CO</t>
    </r>
    <r>
      <rPr>
        <vertAlign val="subscript"/>
        <sz val="11"/>
        <color theme="1"/>
        <rFont val="Arial"/>
        <family val="2"/>
      </rPr>
      <t>2</t>
    </r>
    <r>
      <rPr>
        <sz val="11"/>
        <color theme="1"/>
        <rFont val="Arial"/>
        <family val="2"/>
      </rPr>
      <t>/MWh (the emissions of CO</t>
    </r>
    <r>
      <rPr>
        <vertAlign val="subscript"/>
        <sz val="11"/>
        <color theme="1"/>
        <rFont val="Arial"/>
        <family val="2"/>
      </rPr>
      <t>2</t>
    </r>
    <r>
      <rPr>
        <sz val="11"/>
        <color theme="1"/>
        <rFont val="Arial"/>
        <family val="2"/>
      </rPr>
      <t xml:space="preserve"> only from the combustion of biofuels).</t>
    </r>
  </si>
  <si>
    <r>
      <t xml:space="preserve">Tiers in CGRT
</t>
    </r>
    <r>
      <rPr>
        <sz val="14"/>
        <color theme="1"/>
        <rFont val="Arial"/>
        <family val="2"/>
      </rPr>
      <t>In accordance with the greenhouse gas accounting principle of conservativeness, a value must fall below the threshold to be eligible for that tier</t>
    </r>
  </si>
  <si>
    <t>Step 4 – Emission factors and Tier for emissions reporting</t>
  </si>
  <si>
    <t>Refer to the Instructions in the "Imported Steam, Heat or Cooling" tab to report your organization's non-biogenic and biogenic emissions from district energy.</t>
  </si>
  <si>
    <t>Updated calculations in "Imported Steam, Heat or Cooling" and "Schematic of DE or Steam System"</t>
  </si>
  <si>
    <t>PSOs can use the DES calculator to identify the district energy tier and equivalent biofuel consumption for reporting in the Clean Government Reporting Tool (CGRT).</t>
  </si>
  <si>
    <t>Step 5 – Biogenic emissions reporting</t>
  </si>
  <si>
    <r>
      <t>In addition to reporting the non-biogenic emissions from district energy, organizations should ensure the biogenic emissions from their district energy use are also reported. For PSOs, RNG can be used in CGRT as a proxy for reporting the bio-CO</t>
    </r>
    <r>
      <rPr>
        <vertAlign val="subscript"/>
        <sz val="11"/>
        <color theme="1"/>
        <rFont val="Arial"/>
        <family val="2"/>
      </rPr>
      <t>2</t>
    </r>
    <r>
      <rPr>
        <sz val="11"/>
        <color theme="1"/>
        <rFont val="Arial"/>
        <family val="2"/>
      </rPr>
      <t xml:space="preserve"> emissions associated with district energy use.
</t>
    </r>
    <r>
      <rPr>
        <b/>
        <sz val="11"/>
        <color theme="1"/>
        <rFont val="Arial"/>
        <family val="2"/>
      </rPr>
      <t>PSOs:</t>
    </r>
    <r>
      <rPr>
        <sz val="11"/>
        <color theme="1"/>
        <rFont val="Arial"/>
        <family val="2"/>
      </rPr>
      <t xml:space="preserve"> CGRT does not have a way for PSOs to report the bio-CO</t>
    </r>
    <r>
      <rPr>
        <vertAlign val="subscript"/>
        <sz val="11"/>
        <color theme="1"/>
        <rFont val="Arial"/>
        <family val="2"/>
      </rPr>
      <t>2</t>
    </r>
    <r>
      <rPr>
        <sz val="11"/>
        <color theme="1"/>
        <rFont val="Arial"/>
        <family val="2"/>
      </rPr>
      <t xml:space="preserve"> emissions from district energy directly without reporting some form of biofuel consumption. To report the bio-CO</t>
    </r>
    <r>
      <rPr>
        <vertAlign val="subscript"/>
        <sz val="11"/>
        <color theme="1"/>
        <rFont val="Arial"/>
        <family val="2"/>
      </rPr>
      <t>2</t>
    </r>
    <r>
      <rPr>
        <sz val="11"/>
        <color theme="1"/>
        <rFont val="Arial"/>
        <family val="2"/>
      </rPr>
      <t xml:space="preserve"> emissions from district energy in CGRT, enter the equivalent consumption of RNG from cells B68 or B69 below (depending on whether they report consumption annually or monthly). RNG has the fewest offsettable emissions of biofuels in CGRT.
</t>
    </r>
    <r>
      <rPr>
        <b/>
        <sz val="11"/>
        <color theme="1"/>
        <rFont val="Arial"/>
        <family val="2"/>
      </rPr>
      <t>Non-PSOs:</t>
    </r>
    <r>
      <rPr>
        <sz val="11"/>
        <color theme="1"/>
        <rFont val="Arial"/>
        <family val="2"/>
      </rPr>
      <t xml:space="preserve"> Report biogenic emissions from district energy use.</t>
    </r>
  </si>
  <si>
    <t>Updated emission factors in "Energy and Emission Conversion Factors" sheet.</t>
  </si>
  <si>
    <t>Updated references in "Energy and Emission Conversion Factors" and "Glossary, Sources and Notes" sheets</t>
  </si>
  <si>
    <t>Updated the name of "Glossary and Notes" sheet to "Glossary, Sources and Notes"</t>
  </si>
  <si>
    <t>** Based on annual totals or averages**</t>
  </si>
  <si>
    <t>This tab uses the data inputted into the "Imported Steam, Heat or Cooling" tab to present the outputs visually.</t>
  </si>
  <si>
    <t>10.</t>
  </si>
  <si>
    <r>
      <rPr>
        <b/>
        <sz val="11"/>
        <color theme="1"/>
        <rFont val="Arial"/>
        <family val="2"/>
      </rPr>
      <t>t CO</t>
    </r>
    <r>
      <rPr>
        <b/>
        <vertAlign val="subscript"/>
        <sz val="11"/>
        <color theme="1"/>
        <rFont val="Arial"/>
        <family val="2"/>
      </rPr>
      <t>2</t>
    </r>
    <r>
      <rPr>
        <b/>
        <sz val="11"/>
        <color theme="1"/>
        <rFont val="Arial"/>
        <family val="2"/>
      </rPr>
      <t>e</t>
    </r>
    <r>
      <rPr>
        <sz val="11"/>
        <color theme="1"/>
        <rFont val="Arial"/>
        <family val="2"/>
      </rPr>
      <t xml:space="preserve"> </t>
    </r>
    <r>
      <rPr>
        <sz val="11"/>
        <color theme="1"/>
        <rFont val="Aptos Narrow"/>
        <family val="2"/>
      </rPr>
      <t>–</t>
    </r>
    <r>
      <rPr>
        <sz val="11"/>
        <color theme="1"/>
        <rFont val="Arial"/>
        <family val="2"/>
      </rPr>
      <t xml:space="preserve"> tonnes of CO</t>
    </r>
    <r>
      <rPr>
        <vertAlign val="subscript"/>
        <sz val="11"/>
        <color theme="1"/>
        <rFont val="Arial"/>
        <family val="2"/>
      </rPr>
      <t>2</t>
    </r>
    <r>
      <rPr>
        <sz val="11"/>
        <color theme="1"/>
        <rFont val="Arial"/>
        <family val="2"/>
      </rPr>
      <t xml:space="preserve"> equivalent, a measure for comparing the climate warming impact of the emissions of other GHGs, such as methane and nitrous oxide to one unit of CO</t>
    </r>
    <r>
      <rPr>
        <vertAlign val="subscript"/>
        <sz val="11"/>
        <color theme="1"/>
        <rFont val="Arial"/>
        <family val="2"/>
      </rPr>
      <t>2</t>
    </r>
    <r>
      <rPr>
        <sz val="11"/>
        <color theme="1"/>
        <rFont val="Arial"/>
        <family val="2"/>
      </rPr>
      <t>. In most program, it is calculated by multiplying emissions of a GHG by its 100-year global warming potential.</t>
    </r>
  </si>
  <si>
    <t>The equations in "Imported Steam, Heat or Cooling" reference this tab, which collates emission factors relevant to the calculator.</t>
  </si>
  <si>
    <t>Its cells have been locked to prevent editing.</t>
  </si>
  <si>
    <t>Use the tab 'Imported Steam, Heat or Cooling' to enter the data that you have available. The results will be available in the same tab and a diagram of the DES system is available in tab 'Schematic of DE or Steam System'.</t>
  </si>
  <si>
    <t>Updated/clarified instructions throughout the calculator.</t>
  </si>
  <si>
    <t>An option is available for those DESs that do not use FortisBC as their NG provider.</t>
  </si>
  <si>
    <r>
      <t>The bio-CO</t>
    </r>
    <r>
      <rPr>
        <vertAlign val="subscript"/>
        <sz val="11"/>
        <color theme="1"/>
        <rFont val="Arial"/>
        <family val="2"/>
      </rPr>
      <t>2</t>
    </r>
    <r>
      <rPr>
        <sz val="11"/>
        <color theme="1"/>
        <rFont val="Arial"/>
        <family val="2"/>
      </rPr>
      <t xml:space="preserve"> EF for renewable natural gas (RNG) is the same as the CO</t>
    </r>
    <r>
      <rPr>
        <vertAlign val="subscript"/>
        <sz val="11"/>
        <color theme="1"/>
        <rFont val="Arial"/>
        <family val="2"/>
      </rPr>
      <t>2</t>
    </r>
    <r>
      <rPr>
        <sz val="11"/>
        <color theme="1"/>
        <rFont val="Arial"/>
        <family val="2"/>
      </rPr>
      <t xml:space="preserve"> EF for fossil natural gas (NG).</t>
    </r>
  </si>
  <si>
    <t>District Energy System Use and Emissions Calculator – Version 9.2 – Updated December 3, 2025</t>
  </si>
  <si>
    <t>Version 9.2 - December 3, 2025</t>
  </si>
  <si>
    <r>
      <rPr>
        <b/>
        <sz val="11"/>
        <color theme="1"/>
        <rFont val="Arial"/>
        <family val="2"/>
      </rPr>
      <t>Public Sector Organization (PSO)</t>
    </r>
    <r>
      <rPr>
        <sz val="11"/>
        <color theme="1"/>
        <rFont val="Arial"/>
        <family val="2"/>
      </rPr>
      <t xml:space="preserve"> - Provincial government entities that are reported through the Consolidated Revenue Fund (e.g., ministries and independent offices) and broader public sector agencies including health authorities, school districts, post-secondary institutions, and Crown corporations.</t>
    </r>
  </si>
  <si>
    <r>
      <rPr>
        <b/>
        <sz val="11"/>
        <color theme="1"/>
        <rFont val="Arial"/>
        <family val="2"/>
      </rPr>
      <t>Renewable Natural Gas (RNG)</t>
    </r>
    <r>
      <rPr>
        <sz val="11"/>
        <color theme="1"/>
        <rFont val="Arial"/>
        <family val="2"/>
      </rPr>
      <t xml:space="preserve"> - a gaseous biofuel most commonly produced through the anaerobic digestion (i.e., the process of biological material being consumed by microbes in the absence of oxygen to create methane (CH</t>
    </r>
    <r>
      <rPr>
        <vertAlign val="subscript"/>
        <sz val="11"/>
        <color theme="1"/>
        <rFont val="Arial"/>
        <family val="2"/>
      </rPr>
      <t>4</t>
    </r>
    <r>
      <rPr>
        <sz val="11"/>
        <color theme="1"/>
        <rFont val="Arial"/>
        <family val="2"/>
      </rPr>
      <t>) and carbon dioxide (CO</t>
    </r>
    <r>
      <rPr>
        <vertAlign val="subscript"/>
        <sz val="11"/>
        <color theme="1"/>
        <rFont val="Arial"/>
        <family val="2"/>
      </rPr>
      <t>2</t>
    </r>
    <r>
      <rPr>
        <sz val="11"/>
        <color theme="1"/>
        <rFont val="Arial"/>
        <family val="2"/>
      </rPr>
      <t>)) of organic material such as waste, wastewater or manure, and then purified by removing CO</t>
    </r>
    <r>
      <rPr>
        <vertAlign val="subscript"/>
        <sz val="11"/>
        <color theme="1"/>
        <rFont val="Arial"/>
        <family val="2"/>
      </rPr>
      <t>2</t>
    </r>
    <r>
      <rPr>
        <sz val="11"/>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</si>
</sst>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0.0000"/>
    <numFmt numFmtId="166" formatCode="0.00000"/>
    <numFmt numFmtId="167" formatCode="0.0%"/>
    <numFmt numFmtId="168" formatCode="0.0000_ ;\-0.0000\ "/>
    <numFmt numFmtId="169" formatCode="0.000"/>
    <numFmt numFmtId="170" formatCode="0.000000"/>
  </numFmts>
  <fonts count="39" x14ac:knownFonts="1">
    <font>
      <sz val="11"/>
      <color theme="1"/>
      <name val="Calibri"/>
      <family val="2"/>
      <scheme val="minor"/>
    </font>
    <font>
      <sz val="11"/>
      <color theme="1"/>
      <name val="Calibri"/>
      <family val="2"/>
      <scheme val="minor"/>
    </font>
    <font>
      <sz val="10"/>
      <name val="Arial"/>
      <family val="2"/>
    </font>
    <font>
      <u/>
      <sz val="11"/>
      <color theme="10"/>
      <name val="Calibri"/>
      <family val="2"/>
    </font>
    <font>
      <sz val="11"/>
      <color theme="1"/>
      <name val="Myriad Pro"/>
      <family val="2"/>
    </font>
    <font>
      <b/>
      <sz val="11"/>
      <color theme="1"/>
      <name val="Myriad Pro"/>
      <family val="2"/>
    </font>
    <font>
      <b/>
      <vertAlign val="subscript"/>
      <sz val="11"/>
      <color theme="1"/>
      <name val="Arial"/>
      <family val="2"/>
    </font>
    <font>
      <vertAlign val="superscript"/>
      <sz val="11"/>
      <color theme="1"/>
      <name val="Arial"/>
      <family val="2"/>
    </font>
    <font>
      <b/>
      <sz val="11"/>
      <color theme="1"/>
      <name val="Arial"/>
      <family val="2"/>
    </font>
    <font>
      <b/>
      <i/>
      <vertAlign val="subscript"/>
      <sz val="11"/>
      <color theme="1"/>
      <name val="Arial"/>
      <family val="2"/>
    </font>
    <font>
      <b/>
      <i/>
      <sz val="11"/>
      <color theme="1"/>
      <name val="Arial"/>
      <family val="2"/>
    </font>
    <font>
      <vertAlign val="subscript"/>
      <sz val="11"/>
      <color theme="1"/>
      <name val="Arial"/>
      <family val="2"/>
    </font>
    <font>
      <sz val="11"/>
      <color theme="1"/>
      <name val="Arial"/>
      <family val="2"/>
    </font>
    <font>
      <b/>
      <vertAlign val="superscript"/>
      <sz val="11"/>
      <color theme="1"/>
      <name val="Arial"/>
      <family val="2"/>
    </font>
    <font>
      <b/>
      <sz val="20"/>
      <color theme="1"/>
      <name val="Arial"/>
      <family val="2"/>
    </font>
    <font>
      <sz val="11"/>
      <color rgb="FF00B0F0"/>
      <name val="Arial"/>
      <family val="2"/>
    </font>
    <font>
      <sz val="11"/>
      <color rgb="FFFF0000"/>
      <name val="Arial"/>
      <family val="2"/>
    </font>
    <font>
      <sz val="11"/>
      <name val="Arial"/>
      <family val="2"/>
    </font>
    <font>
      <b/>
      <sz val="14"/>
      <color theme="1"/>
      <name val="Arial"/>
      <family val="2"/>
    </font>
    <font>
      <u/>
      <sz val="11"/>
      <color theme="10"/>
      <name val="Arial"/>
      <family val="2"/>
    </font>
    <font>
      <b/>
      <sz val="16"/>
      <color theme="1"/>
      <name val="Arial"/>
      <family val="2"/>
    </font>
    <font>
      <b/>
      <sz val="14"/>
      <color theme="3" tint="0.39997558519241921"/>
      <name val="Arial"/>
      <family val="2"/>
    </font>
    <font>
      <b/>
      <sz val="11"/>
      <color rgb="FF000000"/>
      <name val="Arial"/>
      <family val="2"/>
    </font>
    <font>
      <sz val="14"/>
      <color theme="1"/>
      <name val="Arial"/>
      <family val="2"/>
    </font>
    <font>
      <sz val="10"/>
      <color theme="1"/>
      <name val="Arial"/>
      <family val="2"/>
    </font>
    <font>
      <sz val="14"/>
      <color rgb="FFFF0000"/>
      <name val="Arial"/>
      <family val="2"/>
    </font>
    <font>
      <sz val="11"/>
      <color rgb="FF0070C0"/>
      <name val="Aptos"/>
      <family val="2"/>
    </font>
    <font>
      <sz val="11"/>
      <color rgb="FF0070C0"/>
      <name val="Arial"/>
      <family val="2"/>
    </font>
    <font>
      <vertAlign val="subscript"/>
      <sz val="14"/>
      <color theme="1"/>
      <name val="Arial"/>
      <family val="2"/>
    </font>
    <font>
      <b/>
      <sz val="14"/>
      <color rgb="FFFF0000"/>
      <name val="Arial"/>
      <family val="2"/>
    </font>
    <font>
      <b/>
      <u/>
      <sz val="14"/>
      <color theme="1"/>
      <name val="Arial"/>
      <family val="2"/>
    </font>
    <font>
      <u/>
      <sz val="14"/>
      <color theme="1"/>
      <name val="Arial"/>
      <family val="2"/>
    </font>
    <font>
      <u/>
      <sz val="14"/>
      <color theme="10"/>
      <name val="Arial"/>
      <family val="2"/>
    </font>
    <font>
      <sz val="14"/>
      <color rgb="FF00B0F0"/>
      <name val="Arial"/>
      <family val="2"/>
    </font>
    <font>
      <b/>
      <sz val="11"/>
      <color rgb="FF0070C0"/>
      <name val="Arial"/>
      <family val="2"/>
    </font>
    <font>
      <b/>
      <u/>
      <sz val="11"/>
      <color theme="1"/>
      <name val="Arial"/>
      <family val="2"/>
    </font>
    <font>
      <sz val="11"/>
      <color theme="1"/>
      <name val="Aptos Narrow"/>
      <family val="2"/>
    </font>
    <font>
      <sz val="14"/>
      <name val="Arial"/>
      <family val="2"/>
    </font>
    <font>
      <b/>
      <sz val="11"/>
      <color theme="1"/>
      <name val="Arial"/>
    </font>
  </fonts>
  <fills count="16">
    <fill>
      <patternFill patternType="none"/>
    </fill>
    <fill>
      <patternFill patternType="gray125"/>
    </fill>
    <fill>
      <patternFill patternType="solid">
        <fgColor rgb="FF92D050"/>
        <bgColor indexed="64"/>
      </patternFill>
    </fill>
    <fill>
      <patternFill patternType="solid">
        <fgColor theme="3" tint="0.79998168889431442"/>
        <bgColor indexed="64"/>
      </patternFill>
    </fill>
    <fill>
      <patternFill patternType="solid">
        <fgColor theme="0"/>
        <bgColor indexed="64"/>
      </patternFill>
    </fill>
    <fill>
      <patternFill patternType="darkDown"/>
    </fill>
    <fill>
      <patternFill patternType="solid">
        <fgColor rgb="FFFFFF00"/>
        <bgColor indexed="64"/>
      </patternFill>
    </fill>
    <fill>
      <patternFill patternType="solid">
        <fgColor theme="5" tint="0.59999389629810485"/>
        <bgColor indexed="64"/>
      </patternFill>
    </fill>
    <fill>
      <patternFill patternType="solid">
        <fgColor rgb="FF00FF99"/>
        <bgColor indexed="64"/>
      </patternFill>
    </fill>
    <fill>
      <patternFill patternType="solid">
        <fgColor rgb="FFFFC000"/>
        <bgColor indexed="64"/>
      </patternFill>
    </fill>
    <fill>
      <patternFill patternType="solid">
        <fgColor rgb="FFFFFF00"/>
        <bgColor rgb="FF000000"/>
      </patternFill>
    </fill>
    <fill>
      <patternFill patternType="solid">
        <fgColor rgb="FF8DB4E2"/>
        <bgColor indexed="64"/>
      </patternFill>
    </fill>
    <fill>
      <patternFill patternType="solid">
        <fgColor theme="8" tint="-0.249977111117893"/>
        <bgColor indexed="64"/>
      </patternFill>
    </fill>
    <fill>
      <patternFill patternType="solid">
        <fgColor rgb="FF63BE7B"/>
        <bgColor indexed="64"/>
      </patternFill>
    </fill>
    <fill>
      <patternFill patternType="solid">
        <fgColor theme="3" tint="0.59999389629810485"/>
        <bgColor indexed="64"/>
      </patternFill>
    </fill>
    <fill>
      <patternFill patternType="solid">
        <fgColor rgb="FFE6B8B7"/>
        <bgColor indexed="64"/>
      </patternFill>
    </fill>
  </fills>
  <borders count="118">
    <border>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style="thin">
        <color theme="0"/>
      </top>
      <bottom style="thin">
        <color theme="0"/>
      </bottom>
      <diagonal/>
    </border>
    <border>
      <left style="thin">
        <color theme="0"/>
      </left>
      <right style="thin">
        <color theme="0"/>
      </right>
      <top style="medium">
        <color indexed="64"/>
      </top>
      <bottom style="thin">
        <color theme="0"/>
      </bottom>
      <diagonal/>
    </border>
    <border>
      <left/>
      <right style="thin">
        <color theme="0"/>
      </right>
      <top/>
      <bottom style="thin">
        <color theme="0"/>
      </bottom>
      <diagonal/>
    </border>
    <border>
      <left style="thin">
        <color theme="0"/>
      </left>
      <right/>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style="medium">
        <color indexed="64"/>
      </top>
      <bottom/>
      <diagonal/>
    </border>
    <border>
      <left style="medium">
        <color indexed="64"/>
      </left>
      <right style="thin">
        <color theme="0"/>
      </right>
      <top/>
      <bottom style="thin">
        <color theme="0"/>
      </bottom>
      <diagonal/>
    </border>
    <border>
      <left style="thin">
        <color theme="0"/>
      </left>
      <right style="thin">
        <color theme="0"/>
      </right>
      <top style="medium">
        <color indexed="64"/>
      </top>
      <bottom style="medium">
        <color indexed="64"/>
      </bottom>
      <diagonal/>
    </border>
    <border>
      <left style="medium">
        <color theme="0"/>
      </left>
      <right style="medium">
        <color theme="0"/>
      </right>
      <top style="medium">
        <color theme="0"/>
      </top>
      <bottom style="medium">
        <color theme="0"/>
      </bottom>
      <diagonal/>
    </border>
    <border>
      <left style="medium">
        <color indexed="64"/>
      </left>
      <right/>
      <top style="thin">
        <color theme="0"/>
      </top>
      <bottom style="thin">
        <color theme="0"/>
      </bottom>
      <diagonal/>
    </border>
    <border>
      <left style="medium">
        <color indexed="64"/>
      </left>
      <right style="thin">
        <color theme="0"/>
      </right>
      <top style="medium">
        <color theme="0"/>
      </top>
      <bottom style="thin">
        <color theme="0"/>
      </bottom>
      <diagonal/>
    </border>
    <border>
      <left style="thin">
        <color theme="0"/>
      </left>
      <right style="thin">
        <color theme="0"/>
      </right>
      <top style="medium">
        <color theme="0"/>
      </top>
      <bottom style="thin">
        <color theme="0"/>
      </bottom>
      <diagonal/>
    </border>
    <border>
      <left/>
      <right style="thin">
        <color theme="0"/>
      </right>
      <top style="medium">
        <color theme="0"/>
      </top>
      <bottom style="thin">
        <color theme="0"/>
      </bottom>
      <diagonal/>
    </border>
    <border>
      <left style="thin">
        <color theme="0"/>
      </left>
      <right/>
      <top style="medium">
        <color theme="0"/>
      </top>
      <bottom style="thin">
        <color theme="0"/>
      </bottom>
      <diagonal/>
    </border>
    <border>
      <left style="thin">
        <color theme="0"/>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right style="thin">
        <color theme="0"/>
      </right>
      <top style="thin">
        <color theme="0"/>
      </top>
      <bottom/>
      <diagonal/>
    </border>
    <border>
      <left/>
      <right/>
      <top style="thin">
        <color theme="0"/>
      </top>
      <bottom style="medium">
        <color indexed="64"/>
      </bottom>
      <diagonal/>
    </border>
    <border>
      <left/>
      <right style="medium">
        <color theme="0"/>
      </right>
      <top style="medium">
        <color theme="0"/>
      </top>
      <bottom style="medium">
        <color theme="0"/>
      </bottom>
      <diagonal/>
    </border>
    <border>
      <left style="thin">
        <color theme="0"/>
      </left>
      <right/>
      <top style="thin">
        <color theme="0"/>
      </top>
      <bottom/>
      <diagonal/>
    </border>
    <border>
      <left/>
      <right style="thin">
        <color theme="0"/>
      </right>
      <top/>
      <bottom/>
      <diagonal/>
    </border>
    <border>
      <left style="medium">
        <color indexed="64"/>
      </left>
      <right/>
      <top style="medium">
        <color indexed="64"/>
      </top>
      <bottom style="medium">
        <color indexed="64"/>
      </bottom>
      <diagonal/>
    </border>
    <border>
      <left style="medium">
        <color auto="1"/>
      </left>
      <right/>
      <top style="medium">
        <color auto="1"/>
      </top>
      <bottom style="thin">
        <color theme="0"/>
      </bottom>
      <diagonal/>
    </border>
    <border>
      <left/>
      <right style="thin">
        <color theme="0"/>
      </right>
      <top style="medium">
        <color auto="1"/>
      </top>
      <bottom/>
      <diagonal/>
    </border>
    <border>
      <left style="medium">
        <color auto="1"/>
      </left>
      <right/>
      <top style="thin">
        <color theme="0"/>
      </top>
      <bottom style="medium">
        <color auto="1"/>
      </bottom>
      <diagonal/>
    </border>
    <border>
      <left/>
      <right style="thin">
        <color theme="0"/>
      </right>
      <top style="thin">
        <color theme="0"/>
      </top>
      <bottom style="medium">
        <color auto="1"/>
      </bottom>
      <diagonal/>
    </border>
    <border>
      <left style="thin">
        <color theme="0"/>
      </left>
      <right/>
      <top style="thin">
        <color theme="0"/>
      </top>
      <bottom style="medium">
        <color auto="1"/>
      </bottom>
      <diagonal/>
    </border>
    <border>
      <left style="medium">
        <color theme="0"/>
      </left>
      <right style="medium">
        <color theme="0"/>
      </right>
      <top style="medium">
        <color theme="0"/>
      </top>
      <bottom style="medium">
        <color auto="1"/>
      </bottom>
      <diagonal/>
    </border>
    <border>
      <left style="medium">
        <color theme="0"/>
      </left>
      <right style="medium">
        <color theme="0"/>
      </right>
      <top style="medium">
        <color auto="1"/>
      </top>
      <bottom style="thin">
        <color theme="0"/>
      </bottom>
      <diagonal/>
    </border>
    <border>
      <left style="medium">
        <color theme="0"/>
      </left>
      <right style="medium">
        <color theme="0"/>
      </right>
      <top style="thin">
        <color theme="0"/>
      </top>
      <bottom style="thin">
        <color theme="0"/>
      </bottom>
      <diagonal/>
    </border>
    <border>
      <left style="medium">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style="thin">
        <color theme="0"/>
      </left>
      <right style="medium">
        <color theme="0"/>
      </right>
      <top style="thin">
        <color theme="0"/>
      </top>
      <bottom style="thin">
        <color theme="0"/>
      </bottom>
      <diagonal/>
    </border>
    <border>
      <left style="thin">
        <color theme="0"/>
      </left>
      <right style="medium">
        <color theme="0"/>
      </right>
      <top style="thin">
        <color theme="0"/>
      </top>
      <bottom style="medium">
        <color indexed="64"/>
      </bottom>
      <diagonal/>
    </border>
    <border>
      <left style="medium">
        <color indexed="64"/>
      </left>
      <right/>
      <top style="medium">
        <color theme="0"/>
      </top>
      <bottom style="thin">
        <color theme="0"/>
      </bottom>
      <diagonal/>
    </border>
    <border>
      <left style="medium">
        <color indexed="64"/>
      </left>
      <right/>
      <top style="thin">
        <color theme="0"/>
      </top>
      <bottom style="medium">
        <color theme="0"/>
      </bottom>
      <diagonal/>
    </border>
    <border>
      <left style="medium">
        <color indexed="64"/>
      </left>
      <right/>
      <top/>
      <bottom style="medium">
        <color theme="0"/>
      </bottom>
      <diagonal/>
    </border>
    <border>
      <left/>
      <right style="medium">
        <color theme="0"/>
      </right>
      <top style="thin">
        <color theme="0"/>
      </top>
      <bottom style="thin">
        <color theme="0"/>
      </bottom>
      <diagonal/>
    </border>
    <border>
      <left style="thin">
        <color theme="0"/>
      </left>
      <right style="medium">
        <color theme="0"/>
      </right>
      <top style="thin">
        <color theme="0"/>
      </top>
      <bottom style="medium">
        <color theme="0"/>
      </bottom>
      <diagonal/>
    </border>
    <border>
      <left style="thin">
        <color theme="0"/>
      </left>
      <right style="thin">
        <color theme="0"/>
      </right>
      <top style="medium">
        <color theme="1"/>
      </top>
      <bottom style="thin">
        <color theme="0"/>
      </bottom>
      <diagonal/>
    </border>
    <border>
      <left style="thin">
        <color theme="0"/>
      </left>
      <right style="thin">
        <color theme="0"/>
      </right>
      <top style="medium">
        <color theme="1"/>
      </top>
      <bottom/>
      <diagonal/>
    </border>
    <border>
      <left style="thin">
        <color theme="0"/>
      </left>
      <right/>
      <top style="medium">
        <color theme="1"/>
      </top>
      <bottom style="thin">
        <color theme="0"/>
      </bottom>
      <diagonal/>
    </border>
    <border>
      <left/>
      <right style="thin">
        <color theme="0"/>
      </right>
      <top style="medium">
        <color theme="1"/>
      </top>
      <bottom style="thin">
        <color theme="0"/>
      </bottom>
      <diagonal/>
    </border>
    <border>
      <left style="medium">
        <color theme="1"/>
      </left>
      <right style="thin">
        <color theme="0"/>
      </right>
      <top style="thin">
        <color theme="0"/>
      </top>
      <bottom style="thin">
        <color theme="0"/>
      </bottom>
      <diagonal/>
    </border>
    <border>
      <left style="medium">
        <color theme="1"/>
      </left>
      <right style="thin">
        <color theme="0"/>
      </right>
      <top style="thin">
        <color theme="0"/>
      </top>
      <bottom/>
      <diagonal/>
    </border>
    <border>
      <left style="medium">
        <color theme="1"/>
      </left>
      <right style="thin">
        <color theme="0"/>
      </right>
      <top style="medium">
        <color theme="0"/>
      </top>
      <bottom style="thin">
        <color theme="0"/>
      </bottom>
      <diagonal/>
    </border>
    <border>
      <left style="medium">
        <color theme="1"/>
      </left>
      <right/>
      <top style="thin">
        <color theme="0"/>
      </top>
      <bottom style="thin">
        <color theme="0"/>
      </bottom>
      <diagonal/>
    </border>
    <border>
      <left style="medium">
        <color theme="1"/>
      </left>
      <right/>
      <top/>
      <bottom style="thin">
        <color theme="0"/>
      </bottom>
      <diagonal/>
    </border>
    <border>
      <left style="medium">
        <color theme="1"/>
      </left>
      <right/>
      <top style="thin">
        <color theme="0"/>
      </top>
      <bottom/>
      <diagonal/>
    </border>
    <border>
      <left style="medium">
        <color theme="1"/>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style="thin">
        <color theme="0"/>
      </left>
      <right style="thin">
        <color theme="0"/>
      </right>
      <top/>
      <bottom style="medium">
        <color theme="1"/>
      </bottom>
      <diagonal/>
    </border>
    <border>
      <left style="thin">
        <color theme="0"/>
      </left>
      <right style="medium">
        <color theme="0"/>
      </right>
      <top/>
      <bottom style="medium">
        <color theme="1"/>
      </bottom>
      <diagonal/>
    </border>
    <border>
      <left/>
      <right style="thin">
        <color theme="0"/>
      </right>
      <top style="thin">
        <color theme="0"/>
      </top>
      <bottom style="medium">
        <color theme="1"/>
      </bottom>
      <diagonal/>
    </border>
    <border>
      <left/>
      <right/>
      <top style="thin">
        <color theme="0"/>
      </top>
      <bottom style="medium">
        <color theme="1"/>
      </bottom>
      <diagonal/>
    </border>
    <border>
      <left style="medium">
        <color theme="0"/>
      </left>
      <right style="thin">
        <color theme="0"/>
      </right>
      <top style="thin">
        <color theme="0"/>
      </top>
      <bottom style="medium">
        <color theme="1"/>
      </bottom>
      <diagonal/>
    </border>
    <border>
      <left style="medium">
        <color auto="1"/>
      </left>
      <right style="thin">
        <color theme="0"/>
      </right>
      <top style="thin">
        <color theme="0"/>
      </top>
      <bottom style="medium">
        <color theme="0"/>
      </bottom>
      <diagonal/>
    </border>
    <border>
      <left style="medium">
        <color auto="1"/>
      </left>
      <right style="thin">
        <color theme="0"/>
      </right>
      <top style="medium">
        <color theme="1"/>
      </top>
      <bottom style="thin">
        <color theme="0"/>
      </bottom>
      <diagonal/>
    </border>
    <border>
      <left style="thin">
        <color theme="0"/>
      </left>
      <right/>
      <top style="thin">
        <color theme="0"/>
      </top>
      <bottom style="medium">
        <color theme="1"/>
      </bottom>
      <diagonal/>
    </border>
    <border>
      <left style="medium">
        <color theme="0"/>
      </left>
      <right style="medium">
        <color auto="1"/>
      </right>
      <top style="medium">
        <color auto="1"/>
      </top>
      <bottom style="thin">
        <color theme="0"/>
      </bottom>
      <diagonal/>
    </border>
    <border>
      <left style="medium">
        <color theme="0"/>
      </left>
      <right style="medium">
        <color auto="1"/>
      </right>
      <top style="thin">
        <color theme="0"/>
      </top>
      <bottom style="thin">
        <color theme="0"/>
      </bottom>
      <diagonal/>
    </border>
    <border>
      <left style="medium">
        <color theme="0"/>
      </left>
      <right style="medium">
        <color auto="1"/>
      </right>
      <top style="thin">
        <color theme="0"/>
      </top>
      <bottom style="medium">
        <color auto="1"/>
      </bottom>
      <diagonal/>
    </border>
    <border>
      <left style="thin">
        <color theme="0"/>
      </left>
      <right style="thin">
        <color theme="0"/>
      </right>
      <top/>
      <bottom style="medium">
        <color indexed="64"/>
      </bottom>
      <diagonal/>
    </border>
    <border>
      <left style="thin">
        <color indexed="64"/>
      </left>
      <right/>
      <top style="thin">
        <color indexed="64"/>
      </top>
      <bottom style="thin">
        <color indexed="64"/>
      </bottom>
      <diagonal/>
    </border>
    <border>
      <left/>
      <right/>
      <top style="thin">
        <color theme="0"/>
      </top>
      <bottom/>
      <diagonal/>
    </border>
    <border>
      <left/>
      <right style="thin">
        <color theme="0"/>
      </right>
      <top/>
      <bottom style="medium">
        <color indexed="64"/>
      </bottom>
      <diagonal/>
    </border>
    <border>
      <left style="thin">
        <color theme="0"/>
      </left>
      <right/>
      <top/>
      <bottom/>
      <diagonal/>
    </border>
    <border>
      <left style="thin">
        <color theme="0"/>
      </left>
      <right/>
      <top style="medium">
        <color indexed="64"/>
      </top>
      <bottom style="medium">
        <color indexed="64"/>
      </bottom>
      <diagonal/>
    </border>
    <border>
      <left/>
      <right/>
      <top style="medium">
        <color indexed="64"/>
      </top>
      <bottom style="medium">
        <color indexed="64"/>
      </bottom>
      <diagonal/>
    </border>
    <border>
      <left/>
      <right style="thin">
        <color theme="0"/>
      </right>
      <top style="medium">
        <color indexed="64"/>
      </top>
      <bottom style="medium">
        <color indexed="64"/>
      </bottom>
      <diagonal/>
    </border>
    <border>
      <left style="medium">
        <color indexed="64"/>
      </left>
      <right/>
      <top/>
      <bottom style="thin">
        <color theme="0"/>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theme="0"/>
      </top>
      <bottom style="thin">
        <color theme="0"/>
      </bottom>
      <diagonal/>
    </border>
    <border>
      <left/>
      <right/>
      <top/>
      <bottom style="thin">
        <color theme="0"/>
      </bottom>
      <diagonal/>
    </border>
    <border>
      <left style="medium">
        <color theme="0"/>
      </left>
      <right style="thin">
        <color theme="0"/>
      </right>
      <top/>
      <bottom style="thin">
        <color theme="0"/>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style="thin">
        <color indexed="64"/>
      </right>
      <top style="thin">
        <color theme="0"/>
      </top>
      <bottom/>
      <diagonal/>
    </border>
    <border>
      <left style="medium">
        <color indexed="64"/>
      </left>
      <right style="thin">
        <color indexed="64"/>
      </right>
      <top/>
      <bottom style="medium">
        <color indexed="64"/>
      </bottom>
      <diagonal/>
    </border>
    <border>
      <left style="thin">
        <color auto="1"/>
      </left>
      <right style="medium">
        <color indexed="64"/>
      </right>
      <top/>
      <bottom style="thin">
        <color auto="1"/>
      </bottom>
      <diagonal/>
    </border>
    <border>
      <left style="medium">
        <color auto="1"/>
      </left>
      <right style="thin">
        <color indexed="64"/>
      </right>
      <top style="medium">
        <color theme="0"/>
      </top>
      <bottom style="thin">
        <color theme="0"/>
      </bottom>
      <diagonal/>
    </border>
    <border>
      <left style="thin">
        <color auto="1"/>
      </left>
      <right style="medium">
        <color indexed="64"/>
      </right>
      <top style="medium">
        <color indexed="64"/>
      </top>
      <bottom style="medium">
        <color auto="1"/>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auto="1"/>
      </left>
      <right style="thin">
        <color indexed="64"/>
      </right>
      <top/>
      <bottom/>
      <diagonal/>
    </border>
    <border>
      <left style="medium">
        <color auto="1"/>
      </left>
      <right style="thin">
        <color indexed="64"/>
      </right>
      <top/>
      <bottom style="thin">
        <color theme="0"/>
      </bottom>
      <diagonal/>
    </border>
    <border>
      <left style="thin">
        <color indexed="64"/>
      </left>
      <right style="thin">
        <color indexed="64"/>
      </right>
      <top/>
      <bottom style="medium">
        <color auto="1"/>
      </bottom>
      <diagonal/>
    </border>
    <border>
      <left style="thin">
        <color auto="1"/>
      </left>
      <right style="medium">
        <color indexed="64"/>
      </right>
      <top/>
      <bottom style="medium">
        <color auto="1"/>
      </bottom>
      <diagonal/>
    </border>
    <border>
      <left style="medium">
        <color indexed="64"/>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theme="0"/>
      </left>
      <right style="thin">
        <color theme="0"/>
      </right>
      <top/>
      <bottom/>
      <diagonal/>
    </border>
  </borders>
  <cellStyleXfs count="7">
    <xf numFmtId="0" fontId="0"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1" fillId="0" borderId="0"/>
    <xf numFmtId="0" fontId="3" fillId="0" borderId="0" applyNumberFormat="0" applyFill="0" applyBorder="0" applyAlignment="0" applyProtection="0">
      <alignment vertical="top"/>
      <protection locked="0"/>
    </xf>
    <xf numFmtId="9" fontId="1" fillId="0" borderId="0" applyFont="0" applyFill="0" applyBorder="0" applyAlignment="0" applyProtection="0"/>
  </cellStyleXfs>
  <cellXfs count="444">
    <xf numFmtId="0" fontId="0" fillId="0" borderId="0" xfId="0"/>
    <xf numFmtId="0" fontId="5" fillId="0" borderId="0" xfId="0" applyFont="1"/>
    <xf numFmtId="0" fontId="4" fillId="0" borderId="0" xfId="0" applyFont="1"/>
    <xf numFmtId="0" fontId="12" fillId="0" borderId="2" xfId="0" applyFont="1" applyBorder="1"/>
    <xf numFmtId="0" fontId="8" fillId="0" borderId="2" xfId="0" applyFont="1" applyBorder="1"/>
    <xf numFmtId="0" fontId="15" fillId="0" borderId="2" xfId="0" applyFont="1" applyBorder="1" applyAlignment="1">
      <alignment horizontal="right"/>
    </xf>
    <xf numFmtId="0" fontId="16" fillId="0" borderId="2" xfId="0" applyFont="1" applyBorder="1"/>
    <xf numFmtId="0" fontId="12" fillId="0" borderId="2" xfId="0" applyFont="1" applyBorder="1" applyAlignment="1">
      <alignment horizontal="center" vertical="center"/>
    </xf>
    <xf numFmtId="0" fontId="12" fillId="0" borderId="0" xfId="0" applyFont="1"/>
    <xf numFmtId="0" fontId="12" fillId="0" borderId="6" xfId="0" applyFont="1" applyBorder="1"/>
    <xf numFmtId="0" fontId="12" fillId="0" borderId="4" xfId="0" applyFont="1" applyBorder="1"/>
    <xf numFmtId="0" fontId="12" fillId="0" borderId="5" xfId="0" applyFont="1" applyBorder="1"/>
    <xf numFmtId="0" fontId="12" fillId="0" borderId="5" xfId="0" applyFont="1" applyBorder="1" applyAlignment="1">
      <alignment horizontal="center" vertical="center" wrapText="1"/>
    </xf>
    <xf numFmtId="14" fontId="12" fillId="0" borderId="5" xfId="0" applyNumberFormat="1" applyFont="1" applyBorder="1" applyAlignment="1">
      <alignment horizontal="center" vertical="center"/>
    </xf>
    <xf numFmtId="0" fontId="15" fillId="0" borderId="2" xfId="0" applyFont="1" applyBorder="1"/>
    <xf numFmtId="0" fontId="12" fillId="0" borderId="8" xfId="0" applyFont="1" applyBorder="1"/>
    <xf numFmtId="0" fontId="12" fillId="0" borderId="9" xfId="0" applyFont="1" applyBorder="1"/>
    <xf numFmtId="0" fontId="10" fillId="0" borderId="17" xfId="0" applyFont="1" applyBorder="1" applyAlignment="1">
      <alignment horizontal="center" vertical="center"/>
    </xf>
    <xf numFmtId="0" fontId="12" fillId="0" borderId="7" xfId="0" applyFont="1" applyBorder="1"/>
    <xf numFmtId="0" fontId="12" fillId="0" borderId="4" xfId="0" applyFont="1" applyBorder="1" applyAlignment="1">
      <alignment vertical="center"/>
    </xf>
    <xf numFmtId="0" fontId="8" fillId="0" borderId="86" xfId="0" applyFont="1" applyBorder="1" applyAlignment="1">
      <alignment vertical="center" wrapText="1"/>
    </xf>
    <xf numFmtId="169" fontId="12" fillId="7" borderId="3" xfId="0" applyNumberFormat="1" applyFont="1" applyFill="1" applyBorder="1" applyAlignment="1">
      <alignment horizontal="center" vertical="center"/>
    </xf>
    <xf numFmtId="0" fontId="12" fillId="0" borderId="9" xfId="0" applyFont="1" applyBorder="1" applyAlignment="1">
      <alignment vertical="center"/>
    </xf>
    <xf numFmtId="0" fontId="12" fillId="0" borderId="2" xfId="0" applyFont="1" applyBorder="1" applyAlignment="1">
      <alignment vertical="center"/>
    </xf>
    <xf numFmtId="0" fontId="8" fillId="0" borderId="25" xfId="0" applyFont="1" applyBorder="1" applyAlignment="1">
      <alignment vertical="center"/>
    </xf>
    <xf numFmtId="0" fontId="8" fillId="0" borderId="81" xfId="0" applyFont="1" applyBorder="1" applyAlignment="1">
      <alignment vertical="center"/>
    </xf>
    <xf numFmtId="0" fontId="12" fillId="0" borderId="78" xfId="0" applyFont="1" applyBorder="1" applyAlignment="1">
      <alignment horizontal="center" vertical="center"/>
    </xf>
    <xf numFmtId="0" fontId="12" fillId="0" borderId="82" xfId="0" applyFont="1" applyBorder="1" applyAlignment="1">
      <alignment horizontal="center" vertical="center"/>
    </xf>
    <xf numFmtId="0" fontId="12" fillId="0" borderId="5" xfId="0" applyFont="1" applyBorder="1" applyAlignment="1">
      <alignment horizontal="center" vertical="center"/>
    </xf>
    <xf numFmtId="0" fontId="8" fillId="4" borderId="25" xfId="0" applyFont="1" applyFill="1" applyBorder="1" applyAlignment="1">
      <alignment vertical="center" wrapText="1"/>
    </xf>
    <xf numFmtId="169" fontId="12" fillId="6" borderId="3" xfId="0" applyNumberFormat="1" applyFont="1" applyFill="1" applyBorder="1" applyAlignment="1">
      <alignment horizontal="center" vertical="center"/>
    </xf>
    <xf numFmtId="0" fontId="8" fillId="0" borderId="18" xfId="0" applyFont="1" applyBorder="1" applyAlignment="1">
      <alignment horizontal="left" vertical="center"/>
    </xf>
    <xf numFmtId="0" fontId="12" fillId="0" borderId="80" xfId="0" applyFont="1" applyBorder="1" applyAlignment="1">
      <alignment vertical="center"/>
    </xf>
    <xf numFmtId="169" fontId="12" fillId="8" borderId="3" xfId="0" applyNumberFormat="1" applyFont="1" applyFill="1" applyBorder="1" applyAlignment="1">
      <alignment horizontal="center" vertical="center"/>
    </xf>
    <xf numFmtId="0" fontId="12" fillId="0" borderId="5" xfId="0" applyFont="1" applyBorder="1" applyAlignment="1">
      <alignment vertical="center"/>
    </xf>
    <xf numFmtId="0" fontId="12" fillId="0" borderId="78" xfId="0" applyFont="1" applyBorder="1" applyAlignment="1">
      <alignment vertical="center"/>
    </xf>
    <xf numFmtId="0" fontId="12" fillId="0" borderId="8" xfId="0" applyFont="1" applyBorder="1" applyAlignment="1">
      <alignment vertical="center"/>
    </xf>
    <xf numFmtId="0" fontId="12" fillId="0" borderId="11" xfId="0" applyFont="1" applyBorder="1" applyAlignment="1">
      <alignment vertical="center"/>
    </xf>
    <xf numFmtId="0" fontId="8" fillId="0" borderId="18" xfId="0" applyFont="1" applyBorder="1" applyAlignment="1">
      <alignment horizontal="left" vertical="center" wrapText="1"/>
    </xf>
    <xf numFmtId="0" fontId="8" fillId="0" borderId="78" xfId="0" applyFont="1" applyBorder="1" applyAlignment="1">
      <alignment horizontal="center" vertical="center"/>
    </xf>
    <xf numFmtId="0" fontId="8" fillId="0" borderId="19" xfId="0" applyFont="1" applyBorder="1" applyAlignment="1">
      <alignment horizontal="center" vertical="center"/>
    </xf>
    <xf numFmtId="0" fontId="8" fillId="0" borderId="40" xfId="0" applyFont="1" applyBorder="1" applyAlignment="1">
      <alignment vertical="center"/>
    </xf>
    <xf numFmtId="0" fontId="12" fillId="0" borderId="8" xfId="0" applyFont="1" applyBorder="1" applyAlignment="1">
      <alignment horizontal="center" vertical="center"/>
    </xf>
    <xf numFmtId="0" fontId="12" fillId="4" borderId="8" xfId="0" applyFont="1" applyFill="1" applyBorder="1" applyAlignment="1">
      <alignment horizontal="center" vertical="center"/>
    </xf>
    <xf numFmtId="0" fontId="12" fillId="0" borderId="36" xfId="0" applyFont="1" applyBorder="1"/>
    <xf numFmtId="165" fontId="12" fillId="0" borderId="2" xfId="0" applyNumberFormat="1" applyFont="1" applyBorder="1" applyAlignment="1">
      <alignment horizontal="center" vertical="center"/>
    </xf>
    <xf numFmtId="0" fontId="8" fillId="4" borderId="21" xfId="0" applyFont="1" applyFill="1" applyBorder="1" applyAlignment="1">
      <alignment horizontal="center" vertical="center"/>
    </xf>
    <xf numFmtId="0" fontId="12" fillId="4" borderId="17" xfId="0" applyFont="1" applyFill="1" applyBorder="1" applyAlignment="1">
      <alignment horizontal="center" vertical="center"/>
    </xf>
    <xf numFmtId="165" fontId="12" fillId="0" borderId="5" xfId="0" applyNumberFormat="1" applyFont="1" applyBorder="1" applyAlignment="1">
      <alignment horizontal="center" vertical="center"/>
    </xf>
    <xf numFmtId="170" fontId="12" fillId="8" borderId="3" xfId="0" applyNumberFormat="1" applyFont="1" applyFill="1" applyBorder="1" applyAlignment="1">
      <alignment horizontal="center" vertical="center"/>
    </xf>
    <xf numFmtId="170" fontId="12" fillId="6" borderId="3" xfId="0" applyNumberFormat="1" applyFont="1" applyFill="1" applyBorder="1" applyAlignment="1">
      <alignment horizontal="center" vertical="center"/>
    </xf>
    <xf numFmtId="165" fontId="12" fillId="0" borderId="2" xfId="0" applyNumberFormat="1" applyFont="1" applyBorder="1"/>
    <xf numFmtId="0" fontId="8" fillId="0" borderId="21" xfId="0" applyFont="1" applyBorder="1" applyAlignment="1">
      <alignment horizontal="center" vertical="center"/>
    </xf>
    <xf numFmtId="0" fontId="10" fillId="0" borderId="23" xfId="0" applyFont="1" applyBorder="1" applyAlignment="1">
      <alignment horizontal="center" vertical="center"/>
    </xf>
    <xf numFmtId="0" fontId="10" fillId="4" borderId="19" xfId="0" applyFont="1" applyFill="1" applyBorder="1" applyAlignment="1">
      <alignment horizontal="center" vertical="center"/>
    </xf>
    <xf numFmtId="0" fontId="12" fillId="0" borderId="2" xfId="0" applyFont="1" applyBorder="1" applyAlignment="1">
      <alignment wrapText="1"/>
    </xf>
    <xf numFmtId="0" fontId="12" fillId="0" borderId="6" xfId="0" applyFont="1" applyBorder="1" applyAlignment="1">
      <alignment horizontal="center" vertical="center" wrapText="1"/>
    </xf>
    <xf numFmtId="9" fontId="12" fillId="0" borderId="2" xfId="0" applyNumberFormat="1" applyFont="1" applyBorder="1" applyAlignment="1">
      <alignment horizontal="center" vertical="center"/>
    </xf>
    <xf numFmtId="0" fontId="12" fillId="0" borderId="35" xfId="0" applyFont="1" applyBorder="1"/>
    <xf numFmtId="0" fontId="12" fillId="0" borderId="32" xfId="0" applyFont="1" applyBorder="1"/>
    <xf numFmtId="0" fontId="12" fillId="5" borderId="1" xfId="0" applyFont="1" applyFill="1" applyBorder="1"/>
    <xf numFmtId="0" fontId="20" fillId="0" borderId="71" xfId="0" applyFont="1" applyBorder="1"/>
    <xf numFmtId="0" fontId="12" fillId="0" borderId="73" xfId="0" applyFont="1" applyBorder="1"/>
    <xf numFmtId="0" fontId="12" fillId="0" borderId="55" xfId="0" applyFont="1" applyBorder="1"/>
    <xf numFmtId="0" fontId="12" fillId="0" borderId="56" xfId="0" applyFont="1" applyBorder="1"/>
    <xf numFmtId="0" fontId="12" fillId="0" borderId="57" xfId="0" applyFont="1" applyBorder="1"/>
    <xf numFmtId="0" fontId="12" fillId="0" borderId="58" xfId="0" applyFont="1" applyBorder="1"/>
    <xf numFmtId="0" fontId="12" fillId="0" borderId="75" xfId="0" applyFont="1" applyBorder="1"/>
    <xf numFmtId="0" fontId="12" fillId="0" borderId="59" xfId="0" applyFont="1" applyBorder="1"/>
    <xf numFmtId="167" fontId="8" fillId="2" borderId="1" xfId="0" applyNumberFormat="1" applyFont="1" applyFill="1" applyBorder="1" applyAlignment="1">
      <alignment horizontal="center"/>
    </xf>
    <xf numFmtId="167" fontId="8" fillId="4" borderId="24" xfId="0" applyNumberFormat="1" applyFont="1" applyFill="1" applyBorder="1" applyAlignment="1">
      <alignment horizontal="center"/>
    </xf>
    <xf numFmtId="0" fontId="12" fillId="0" borderId="76" xfId="0" applyFont="1" applyBorder="1"/>
    <xf numFmtId="0" fontId="12" fillId="0" borderId="60" xfId="0" applyFont="1" applyBorder="1"/>
    <xf numFmtId="167" fontId="8" fillId="4" borderId="34" xfId="0" applyNumberFormat="1" applyFont="1" applyFill="1" applyBorder="1" applyAlignment="1">
      <alignment horizontal="left"/>
    </xf>
    <xf numFmtId="0" fontId="12" fillId="0" borderId="47" xfId="0" applyFont="1" applyBorder="1"/>
    <xf numFmtId="0" fontId="12" fillId="0" borderId="27" xfId="0" applyFont="1" applyBorder="1"/>
    <xf numFmtId="0" fontId="12" fillId="0" borderId="30" xfId="0" applyFont="1" applyBorder="1"/>
    <xf numFmtId="0" fontId="12" fillId="0" borderId="61" xfId="0" applyFont="1" applyBorder="1"/>
    <xf numFmtId="0" fontId="12" fillId="0" borderId="48" xfId="0" applyFont="1" applyBorder="1"/>
    <xf numFmtId="0" fontId="12" fillId="0" borderId="72" xfId="0" applyFont="1" applyBorder="1"/>
    <xf numFmtId="0" fontId="20" fillId="0" borderId="6" xfId="0" applyFont="1" applyBorder="1"/>
    <xf numFmtId="0" fontId="12" fillId="0" borderId="33" xfId="0" applyFont="1" applyBorder="1"/>
    <xf numFmtId="0" fontId="12" fillId="0" borderId="20" xfId="0" applyFont="1" applyBorder="1"/>
    <xf numFmtId="0" fontId="12" fillId="0" borderId="49" xfId="0" applyFont="1" applyBorder="1"/>
    <xf numFmtId="0" fontId="12" fillId="0" borderId="50" xfId="0" applyFont="1" applyBorder="1"/>
    <xf numFmtId="0" fontId="12" fillId="0" borderId="29" xfId="0" applyFont="1" applyBorder="1"/>
    <xf numFmtId="0" fontId="12" fillId="0" borderId="38" xfId="0" applyFont="1" applyBorder="1"/>
    <xf numFmtId="0" fontId="12" fillId="4" borderId="10" xfId="0" applyFont="1" applyFill="1" applyBorder="1"/>
    <xf numFmtId="0" fontId="8" fillId="4" borderId="10" xfId="0" applyFont="1" applyFill="1" applyBorder="1" applyAlignment="1">
      <alignment horizontal="center"/>
    </xf>
    <xf numFmtId="0" fontId="12" fillId="0" borderId="39" xfId="0" applyFont="1" applyBorder="1"/>
    <xf numFmtId="0" fontId="12" fillId="0" borderId="10" xfId="0" applyFont="1" applyBorder="1"/>
    <xf numFmtId="0" fontId="12" fillId="0" borderId="13" xfId="0" applyFont="1" applyBorder="1"/>
    <xf numFmtId="0" fontId="12" fillId="0" borderId="25" xfId="0" applyFont="1" applyBorder="1"/>
    <xf numFmtId="0" fontId="12" fillId="4" borderId="6" xfId="0" applyFont="1" applyFill="1" applyBorder="1"/>
    <xf numFmtId="0" fontId="8" fillId="4" borderId="2" xfId="0" applyFont="1" applyFill="1" applyBorder="1" applyAlignment="1">
      <alignment horizontal="center"/>
    </xf>
    <xf numFmtId="0" fontId="12" fillId="0" borderId="28" xfId="0" applyFont="1" applyBorder="1"/>
    <xf numFmtId="0" fontId="12" fillId="0" borderId="14" xfId="0" applyFont="1" applyBorder="1"/>
    <xf numFmtId="0" fontId="16" fillId="0" borderId="5" xfId="0" applyFont="1" applyBorder="1" applyAlignment="1">
      <alignment horizontal="center"/>
    </xf>
    <xf numFmtId="0" fontId="12" fillId="4" borderId="2" xfId="0" applyFont="1" applyFill="1" applyBorder="1"/>
    <xf numFmtId="0" fontId="16" fillId="0" borderId="6" xfId="0" applyFont="1" applyBorder="1"/>
    <xf numFmtId="0" fontId="8" fillId="4" borderId="24" xfId="0" applyFont="1" applyFill="1" applyBorder="1" applyAlignment="1">
      <alignment horizontal="center"/>
    </xf>
    <xf numFmtId="0" fontId="12" fillId="0" borderId="53" xfId="0" applyFont="1" applyBorder="1"/>
    <xf numFmtId="0" fontId="12" fillId="0" borderId="26" xfId="0" applyFont="1" applyBorder="1" applyAlignment="1">
      <alignment horizontal="right"/>
    </xf>
    <xf numFmtId="165" fontId="8" fillId="2" borderId="1" xfId="0" applyNumberFormat="1" applyFont="1" applyFill="1" applyBorder="1" applyAlignment="1">
      <alignment horizontal="center" vertical="center"/>
    </xf>
    <xf numFmtId="0" fontId="12" fillId="0" borderId="62" xfId="0" applyFont="1" applyBorder="1"/>
    <xf numFmtId="0" fontId="8" fillId="4" borderId="0" xfId="0" applyFont="1" applyFill="1" applyAlignment="1">
      <alignment horizontal="center"/>
    </xf>
    <xf numFmtId="0" fontId="12" fillId="4" borderId="5" xfId="0" applyFont="1" applyFill="1" applyBorder="1"/>
    <xf numFmtId="0" fontId="8" fillId="0" borderId="5" xfId="0" applyFont="1" applyBorder="1" applyAlignment="1">
      <alignment horizontal="right"/>
    </xf>
    <xf numFmtId="0" fontId="12" fillId="0" borderId="63" xfId="0" applyFont="1" applyBorder="1"/>
    <xf numFmtId="0" fontId="8" fillId="2" borderId="37" xfId="0" applyFont="1" applyFill="1" applyBorder="1" applyAlignment="1">
      <alignment horizontal="center"/>
    </xf>
    <xf numFmtId="0" fontId="8" fillId="2" borderId="1" xfId="0" applyFont="1" applyFill="1" applyBorder="1" applyAlignment="1">
      <alignment horizontal="center"/>
    </xf>
    <xf numFmtId="0" fontId="12" fillId="4" borderId="2" xfId="0" applyFont="1" applyFill="1" applyBorder="1" applyAlignment="1">
      <alignment horizontal="right"/>
    </xf>
    <xf numFmtId="0" fontId="8" fillId="2" borderId="1" xfId="0" applyFont="1" applyFill="1" applyBorder="1" applyAlignment="1">
      <alignment horizontal="center" vertical="center"/>
    </xf>
    <xf numFmtId="167" fontId="8" fillId="2" borderId="1" xfId="0" applyNumberFormat="1" applyFont="1" applyFill="1" applyBorder="1" applyAlignment="1">
      <alignment horizontal="center" vertical="center" wrapText="1"/>
    </xf>
    <xf numFmtId="167" fontId="8" fillId="2" borderId="1" xfId="0" applyNumberFormat="1" applyFont="1" applyFill="1" applyBorder="1" applyAlignment="1">
      <alignment horizontal="center" vertical="center"/>
    </xf>
    <xf numFmtId="0" fontId="8" fillId="4" borderId="5" xfId="0" applyFont="1" applyFill="1" applyBorder="1" applyAlignment="1">
      <alignment horizontal="right"/>
    </xf>
    <xf numFmtId="0" fontId="8" fillId="0" borderId="2" xfId="0" applyFont="1" applyBorder="1" applyAlignment="1">
      <alignment horizontal="right"/>
    </xf>
    <xf numFmtId="1" fontId="8" fillId="2" borderId="1" xfId="0" applyNumberFormat="1" applyFont="1" applyFill="1" applyBorder="1" applyAlignment="1">
      <alignment horizontal="center" vertical="center"/>
    </xf>
    <xf numFmtId="0" fontId="8" fillId="2" borderId="1" xfId="0" applyFont="1" applyFill="1" applyBorder="1" applyAlignment="1">
      <alignment horizontal="center" vertical="center" wrapText="1"/>
    </xf>
    <xf numFmtId="0" fontId="12" fillId="0" borderId="0" xfId="0" applyFont="1" applyAlignment="1">
      <alignment horizontal="right"/>
    </xf>
    <xf numFmtId="0" fontId="8" fillId="2" borderId="22" xfId="0" applyFont="1" applyFill="1" applyBorder="1" applyAlignment="1">
      <alignment horizontal="center" vertical="center" wrapText="1"/>
    </xf>
    <xf numFmtId="0" fontId="12" fillId="0" borderId="64" xfId="0" applyFont="1" applyBorder="1"/>
    <xf numFmtId="0" fontId="8" fillId="4" borderId="2" xfId="0" applyFont="1" applyFill="1" applyBorder="1"/>
    <xf numFmtId="0" fontId="12" fillId="0" borderId="40" xfId="0" applyFont="1" applyBorder="1"/>
    <xf numFmtId="0" fontId="8" fillId="4" borderId="20" xfId="0" applyFont="1" applyFill="1" applyBorder="1" applyAlignment="1">
      <alignment horizontal="center"/>
    </xf>
    <xf numFmtId="0" fontId="12" fillId="4" borderId="20" xfId="0" applyFont="1" applyFill="1" applyBorder="1"/>
    <xf numFmtId="0" fontId="12" fillId="0" borderId="41" xfId="0" applyFont="1" applyBorder="1"/>
    <xf numFmtId="0" fontId="12" fillId="0" borderId="42" xfId="0" applyFont="1" applyBorder="1"/>
    <xf numFmtId="0" fontId="8" fillId="4" borderId="43" xfId="0" applyFont="1" applyFill="1" applyBorder="1" applyAlignment="1">
      <alignment horizontal="center"/>
    </xf>
    <xf numFmtId="0" fontId="12" fillId="0" borderId="15" xfId="0" applyFont="1" applyBorder="1"/>
    <xf numFmtId="0" fontId="12" fillId="0" borderId="44" xfId="0" applyFont="1" applyBorder="1"/>
    <xf numFmtId="0" fontId="8" fillId="0" borderId="44" xfId="0" applyFont="1" applyBorder="1"/>
    <xf numFmtId="0" fontId="12" fillId="0" borderId="45" xfId="0" applyFont="1" applyBorder="1"/>
    <xf numFmtId="0" fontId="8" fillId="0" borderId="45" xfId="0" applyFont="1" applyBorder="1"/>
    <xf numFmtId="0" fontId="8" fillId="0" borderId="5" xfId="0" applyFont="1" applyBorder="1"/>
    <xf numFmtId="0" fontId="12" fillId="0" borderId="46" xfId="0" applyFont="1" applyBorder="1"/>
    <xf numFmtId="0" fontId="12" fillId="0" borderId="11" xfId="0" applyFont="1" applyBorder="1"/>
    <xf numFmtId="0" fontId="12" fillId="0" borderId="51" xfId="0" applyFont="1" applyBorder="1"/>
    <xf numFmtId="0" fontId="12" fillId="0" borderId="31" xfId="0" applyFont="1" applyBorder="1"/>
    <xf numFmtId="0" fontId="12" fillId="0" borderId="54" xfId="0" applyFont="1" applyBorder="1"/>
    <xf numFmtId="0" fontId="12" fillId="0" borderId="52" xfId="0" applyFont="1" applyBorder="1"/>
    <xf numFmtId="0" fontId="12" fillId="0" borderId="65" xfId="0" applyFont="1" applyBorder="1"/>
    <xf numFmtId="0" fontId="12" fillId="0" borderId="66" xfId="0" applyFont="1" applyBorder="1"/>
    <xf numFmtId="0" fontId="12" fillId="0" borderId="67" xfId="0" applyFont="1" applyBorder="1"/>
    <xf numFmtId="0" fontId="12" fillId="0" borderId="68" xfId="0" applyFont="1" applyBorder="1"/>
    <xf numFmtId="0" fontId="12" fillId="0" borderId="69" xfId="0" applyFont="1" applyBorder="1"/>
    <xf numFmtId="0" fontId="12" fillId="0" borderId="70" xfId="0" applyFont="1" applyBorder="1"/>
    <xf numFmtId="0" fontId="12" fillId="0" borderId="74" xfId="0" applyFont="1" applyBorder="1"/>
    <xf numFmtId="0" fontId="12" fillId="0" borderId="77" xfId="0" applyFont="1" applyBorder="1"/>
    <xf numFmtId="0" fontId="12" fillId="0" borderId="12" xfId="0" applyFont="1" applyBorder="1"/>
    <xf numFmtId="168" fontId="12" fillId="0" borderId="2" xfId="0" applyNumberFormat="1" applyFont="1" applyBorder="1"/>
    <xf numFmtId="0" fontId="8" fillId="0" borderId="3" xfId="0" applyFont="1" applyBorder="1" applyAlignment="1">
      <alignment horizontal="center"/>
    </xf>
    <xf numFmtId="9" fontId="12" fillId="0" borderId="2" xfId="0" applyNumberFormat="1" applyFont="1" applyBorder="1"/>
    <xf numFmtId="3" fontId="8" fillId="3" borderId="3" xfId="0" applyNumberFormat="1" applyFont="1" applyFill="1" applyBorder="1" applyAlignment="1" applyProtection="1">
      <alignment horizontal="center"/>
      <protection locked="0"/>
    </xf>
    <xf numFmtId="0" fontId="16" fillId="0" borderId="2" xfId="0" applyFont="1" applyBorder="1" applyAlignment="1">
      <alignment vertical="center"/>
    </xf>
    <xf numFmtId="0" fontId="8" fillId="3" borderId="3" xfId="0" applyFont="1" applyFill="1" applyBorder="1" applyAlignment="1" applyProtection="1">
      <alignment horizontal="center"/>
      <protection locked="0"/>
    </xf>
    <xf numFmtId="167" fontId="8" fillId="3" borderId="3" xfId="0" applyNumberFormat="1" applyFont="1" applyFill="1" applyBorder="1" applyAlignment="1" applyProtection="1">
      <alignment horizontal="center"/>
      <protection locked="0"/>
    </xf>
    <xf numFmtId="0" fontId="8" fillId="4" borderId="7" xfId="0" applyFont="1" applyFill="1" applyBorder="1"/>
    <xf numFmtId="0" fontId="14" fillId="0" borderId="2" xfId="0" applyFont="1" applyBorder="1"/>
    <xf numFmtId="0" fontId="24" fillId="0" borderId="2" xfId="0" applyFont="1" applyBorder="1"/>
    <xf numFmtId="0" fontId="23" fillId="0" borderId="2" xfId="0" applyFont="1" applyBorder="1"/>
    <xf numFmtId="0" fontId="25" fillId="0" borderId="2" xfId="0" applyFont="1" applyBorder="1"/>
    <xf numFmtId="0" fontId="12" fillId="0" borderId="6" xfId="0" applyFont="1" applyBorder="1" applyAlignment="1">
      <alignment vertical="center"/>
    </xf>
    <xf numFmtId="0" fontId="12" fillId="4" borderId="2" xfId="0" applyFont="1" applyFill="1" applyBorder="1" applyAlignment="1">
      <alignment vertical="center"/>
    </xf>
    <xf numFmtId="0" fontId="8" fillId="0" borderId="2" xfId="0" applyFont="1" applyBorder="1" applyAlignment="1">
      <alignment horizontal="center"/>
    </xf>
    <xf numFmtId="0" fontId="18" fillId="0" borderId="2" xfId="0" applyFont="1" applyBorder="1" applyAlignment="1">
      <alignment horizontal="center"/>
    </xf>
    <xf numFmtId="0" fontId="29" fillId="0" borderId="2" xfId="0" applyFont="1" applyBorder="1" applyAlignment="1">
      <alignment horizontal="left"/>
    </xf>
    <xf numFmtId="0" fontId="30" fillId="0" borderId="2" xfId="0" applyFont="1" applyBorder="1"/>
    <xf numFmtId="0" fontId="31" fillId="0" borderId="2" xfId="0" applyFont="1" applyBorder="1"/>
    <xf numFmtId="0" fontId="18" fillId="0" borderId="2" xfId="0" quotePrefix="1" applyFont="1" applyBorder="1" applyAlignment="1">
      <alignment horizontal="center" vertical="top"/>
    </xf>
    <xf numFmtId="0" fontId="33" fillId="0" borderId="2" xfId="0" applyFont="1" applyBorder="1"/>
    <xf numFmtId="0" fontId="18" fillId="0" borderId="2" xfId="0" quotePrefix="1" applyFont="1" applyBorder="1" applyAlignment="1">
      <alignment horizontal="right" vertical="top" indent="2"/>
    </xf>
    <xf numFmtId="0" fontId="8" fillId="4" borderId="5" xfId="0" applyFont="1" applyFill="1" applyBorder="1" applyAlignment="1">
      <alignment horizontal="right" vertical="center"/>
    </xf>
    <xf numFmtId="0" fontId="34" fillId="4" borderId="4" xfId="0" applyFont="1" applyFill="1" applyBorder="1" applyAlignment="1">
      <alignment horizontal="left" vertical="center"/>
    </xf>
    <xf numFmtId="0" fontId="35" fillId="0" borderId="2" xfId="0" applyFont="1" applyBorder="1"/>
    <xf numFmtId="0" fontId="32" fillId="0" borderId="2" xfId="5" applyFont="1" applyBorder="1" applyAlignment="1" applyProtection="1">
      <alignment vertical="center"/>
      <protection locked="0"/>
    </xf>
    <xf numFmtId="0" fontId="23" fillId="0" borderId="4" xfId="0" applyFont="1" applyBorder="1" applyAlignment="1">
      <alignment vertical="center" wrapText="1"/>
    </xf>
    <xf numFmtId="0" fontId="23" fillId="0" borderId="2" xfId="0" applyFont="1" applyBorder="1" applyAlignment="1">
      <alignment vertical="center"/>
    </xf>
    <xf numFmtId="0" fontId="23" fillId="0" borderId="2" xfId="0" applyFont="1" applyBorder="1" applyAlignment="1">
      <alignment vertical="center" wrapText="1"/>
    </xf>
    <xf numFmtId="0" fontId="18" fillId="0" borderId="2" xfId="0" applyFont="1" applyBorder="1" applyAlignment="1">
      <alignment horizontal="right" vertical="top"/>
    </xf>
    <xf numFmtId="0" fontId="18" fillId="0" borderId="2" xfId="0" applyFont="1" applyBorder="1" applyAlignment="1">
      <alignment horizontal="right" vertical="top" indent="1"/>
    </xf>
    <xf numFmtId="0" fontId="8" fillId="0" borderId="2" xfId="0" applyFont="1" applyBorder="1" applyAlignment="1">
      <alignment horizontal="center" vertical="center"/>
    </xf>
    <xf numFmtId="0" fontId="19" fillId="0" borderId="2" xfId="5" applyFont="1" applyBorder="1" applyAlignment="1" applyProtection="1">
      <alignment vertical="center"/>
      <protection locked="0"/>
    </xf>
    <xf numFmtId="165" fontId="12" fillId="10" borderId="3" xfId="0" applyNumberFormat="1" applyFont="1" applyFill="1" applyBorder="1" applyAlignment="1">
      <alignment horizontal="center" vertical="center"/>
    </xf>
    <xf numFmtId="0" fontId="12" fillId="0" borderId="2" xfId="0" applyFont="1" applyBorder="1" applyAlignment="1">
      <alignment vertical="top" wrapText="1"/>
    </xf>
    <xf numFmtId="166" fontId="8" fillId="2" borderId="1" xfId="0" applyNumberFormat="1" applyFont="1" applyFill="1" applyBorder="1" applyAlignment="1">
      <alignment horizontal="center" vertical="center"/>
    </xf>
    <xf numFmtId="0" fontId="12" fillId="0" borderId="90" xfId="0" applyFont="1" applyBorder="1"/>
    <xf numFmtId="0" fontId="12" fillId="0" borderId="91" xfId="0" applyFont="1" applyBorder="1"/>
    <xf numFmtId="4" fontId="8" fillId="2" borderId="1" xfId="0" applyNumberFormat="1" applyFont="1" applyFill="1" applyBorder="1" applyAlignment="1">
      <alignment horizontal="center" vertical="center"/>
    </xf>
    <xf numFmtId="0" fontId="12" fillId="4" borderId="0" xfId="0" applyFont="1" applyFill="1"/>
    <xf numFmtId="3" fontId="8" fillId="2" borderId="1" xfId="0" applyNumberFormat="1" applyFont="1" applyFill="1" applyBorder="1" applyAlignment="1">
      <alignment horizontal="center" vertical="center"/>
    </xf>
    <xf numFmtId="0" fontId="12" fillId="4" borderId="2" xfId="0" quotePrefix="1" applyFont="1" applyFill="1" applyBorder="1" applyAlignment="1">
      <alignment horizontal="right" vertical="top"/>
    </xf>
    <xf numFmtId="0" fontId="12" fillId="4" borderId="2" xfId="0" applyFont="1" applyFill="1" applyBorder="1" applyAlignment="1">
      <alignment horizontal="right" vertical="top"/>
    </xf>
    <xf numFmtId="0" fontId="12" fillId="0" borderId="7" xfId="0" applyFont="1" applyBorder="1" applyAlignment="1">
      <alignment vertical="center"/>
    </xf>
    <xf numFmtId="0" fontId="12" fillId="11" borderId="3" xfId="0" applyFont="1" applyFill="1" applyBorder="1" applyAlignment="1">
      <alignment horizontal="center" vertical="center"/>
    </xf>
    <xf numFmtId="0" fontId="12" fillId="0" borderId="94" xfId="0" applyFont="1" applyBorder="1" applyAlignment="1">
      <alignment horizontal="center" vertical="center"/>
    </xf>
    <xf numFmtId="0" fontId="12" fillId="11" borderId="95" xfId="0" applyFont="1" applyFill="1" applyBorder="1" applyAlignment="1">
      <alignment horizontal="center" vertical="center"/>
    </xf>
    <xf numFmtId="0" fontId="12" fillId="0" borderId="96" xfId="0" applyFont="1" applyBorder="1" applyAlignment="1">
      <alignment horizontal="center" vertical="center"/>
    </xf>
    <xf numFmtId="0" fontId="8" fillId="0" borderId="86" xfId="0" applyFont="1" applyBorder="1" applyAlignment="1">
      <alignment vertical="center"/>
    </xf>
    <xf numFmtId="0" fontId="12" fillId="0" borderId="93" xfId="0" applyFont="1" applyBorder="1" applyAlignment="1">
      <alignment horizontal="center" vertical="center"/>
    </xf>
    <xf numFmtId="0" fontId="12" fillId="8" borderId="3" xfId="0" applyFont="1" applyFill="1" applyBorder="1" applyAlignment="1">
      <alignment horizontal="center" vertical="center"/>
    </xf>
    <xf numFmtId="0" fontId="12" fillId="8" borderId="95" xfId="0" applyFont="1" applyFill="1" applyBorder="1" applyAlignment="1">
      <alignment horizontal="center" vertical="center"/>
    </xf>
    <xf numFmtId="14" fontId="12" fillId="0" borderId="9" xfId="0" applyNumberFormat="1" applyFont="1" applyBorder="1" applyAlignment="1">
      <alignment horizontal="center" vertical="center"/>
    </xf>
    <xf numFmtId="0" fontId="14" fillId="0" borderId="0" xfId="0" applyFont="1"/>
    <xf numFmtId="0" fontId="18" fillId="0" borderId="0" xfId="0" applyFont="1"/>
    <xf numFmtId="0" fontId="12" fillId="0" borderId="0" xfId="0" quotePrefix="1" applyFont="1" applyAlignment="1">
      <alignment horizontal="right" vertical="center"/>
    </xf>
    <xf numFmtId="0" fontId="12" fillId="0" borderId="0" xfId="0" applyFont="1" applyAlignment="1">
      <alignment vertical="center"/>
    </xf>
    <xf numFmtId="0" fontId="12" fillId="0" borderId="0" xfId="0" quotePrefix="1" applyFont="1" applyAlignment="1">
      <alignment horizontal="right"/>
    </xf>
    <xf numFmtId="166" fontId="12" fillId="7" borderId="3" xfId="0" applyNumberFormat="1" applyFont="1" applyFill="1" applyBorder="1" applyAlignment="1">
      <alignment horizontal="center" vertical="center"/>
    </xf>
    <xf numFmtId="169" fontId="12" fillId="15" borderId="3" xfId="0" applyNumberFormat="1" applyFont="1" applyFill="1" applyBorder="1" applyAlignment="1">
      <alignment horizontal="center" vertical="center"/>
    </xf>
    <xf numFmtId="0" fontId="8" fillId="0" borderId="16" xfId="0" applyFont="1" applyBorder="1" applyAlignment="1">
      <alignment vertical="center"/>
    </xf>
    <xf numFmtId="14" fontId="12" fillId="0" borderId="5" xfId="0" applyNumberFormat="1" applyFont="1" applyBorder="1" applyAlignment="1">
      <alignment vertical="center"/>
    </xf>
    <xf numFmtId="0" fontId="10" fillId="0" borderId="18" xfId="0" applyFont="1" applyBorder="1" applyAlignment="1">
      <alignment vertical="center"/>
    </xf>
    <xf numFmtId="0" fontId="12" fillId="0" borderId="2" xfId="0" applyFont="1" applyBorder="1" applyAlignment="1">
      <alignment horizontal="center"/>
    </xf>
    <xf numFmtId="0" fontId="12" fillId="6" borderId="2" xfId="0" applyFont="1" applyFill="1" applyBorder="1" applyAlignment="1">
      <alignment horizontal="left" vertical="center"/>
    </xf>
    <xf numFmtId="0" fontId="12" fillId="6" borderId="6" xfId="0" applyFont="1" applyFill="1" applyBorder="1" applyAlignment="1">
      <alignment vertical="center"/>
    </xf>
    <xf numFmtId="0" fontId="12" fillId="8" borderId="6" xfId="0" applyFont="1" applyFill="1" applyBorder="1" applyAlignment="1">
      <alignment vertical="center"/>
    </xf>
    <xf numFmtId="0" fontId="12" fillId="8" borderId="35" xfId="0" applyFont="1" applyFill="1" applyBorder="1" applyAlignment="1">
      <alignment vertical="center"/>
    </xf>
    <xf numFmtId="0" fontId="12" fillId="8" borderId="0" xfId="0" applyFont="1" applyFill="1" applyAlignment="1">
      <alignment vertical="center"/>
    </xf>
    <xf numFmtId="0" fontId="12" fillId="9" borderId="0" xfId="0" applyFont="1" applyFill="1" applyAlignment="1">
      <alignment vertical="center"/>
    </xf>
    <xf numFmtId="0" fontId="12" fillId="14" borderId="0" xfId="0" applyFont="1" applyFill="1" applyAlignment="1">
      <alignment vertical="center"/>
    </xf>
    <xf numFmtId="0" fontId="12" fillId="7" borderId="0" xfId="0" applyFont="1" applyFill="1" applyAlignment="1">
      <alignment vertical="center"/>
    </xf>
    <xf numFmtId="0" fontId="12" fillId="4" borderId="0" xfId="0" applyFont="1" applyFill="1" applyAlignment="1">
      <alignment vertical="center"/>
    </xf>
    <xf numFmtId="0" fontId="12" fillId="4" borderId="7" xfId="0" applyFont="1" applyFill="1" applyBorder="1" applyAlignment="1">
      <alignment vertical="center"/>
    </xf>
    <xf numFmtId="0" fontId="12" fillId="0" borderId="17" xfId="0" applyFont="1" applyBorder="1" applyAlignment="1">
      <alignment vertical="center"/>
    </xf>
    <xf numFmtId="0" fontId="8" fillId="0" borderId="21" xfId="0" applyFont="1" applyBorder="1" applyAlignment="1">
      <alignment vertical="center"/>
    </xf>
    <xf numFmtId="0" fontId="8" fillId="0" borderId="16" xfId="0" applyFont="1" applyBorder="1" applyAlignment="1">
      <alignment horizontal="left" vertical="center"/>
    </xf>
    <xf numFmtId="0" fontId="12" fillId="9" borderId="92" xfId="0" applyFont="1" applyFill="1" applyBorder="1" applyAlignment="1">
      <alignment horizontal="center" vertical="center"/>
    </xf>
    <xf numFmtId="0" fontId="8" fillId="0" borderId="38" xfId="0" applyFont="1" applyBorder="1" applyAlignment="1">
      <alignment horizontal="center" vertical="center"/>
    </xf>
    <xf numFmtId="0" fontId="8" fillId="0" borderId="25" xfId="0" applyFont="1" applyBorder="1" applyAlignment="1">
      <alignment horizontal="center" vertical="center"/>
    </xf>
    <xf numFmtId="0" fontId="8" fillId="0" borderId="40" xfId="0" applyFont="1" applyBorder="1" applyAlignment="1">
      <alignment horizontal="center" vertical="center"/>
    </xf>
    <xf numFmtId="0" fontId="15" fillId="0" borderId="2" xfId="0" applyFont="1" applyBorder="1" applyAlignment="1">
      <alignment vertical="center"/>
    </xf>
    <xf numFmtId="0" fontId="12" fillId="0" borderId="21" xfId="0" applyFont="1" applyBorder="1" applyAlignment="1">
      <alignment vertical="center"/>
    </xf>
    <xf numFmtId="0" fontId="12" fillId="0" borderId="36" xfId="0" applyFont="1" applyBorder="1" applyAlignment="1">
      <alignment vertical="center"/>
    </xf>
    <xf numFmtId="0" fontId="8" fillId="4" borderId="16" xfId="0" applyFont="1" applyFill="1" applyBorder="1" applyAlignment="1">
      <alignment vertical="center"/>
    </xf>
    <xf numFmtId="14" fontId="12" fillId="0" borderId="9" xfId="0" applyNumberFormat="1" applyFont="1" applyBorder="1" applyAlignment="1">
      <alignment vertical="center"/>
    </xf>
    <xf numFmtId="0" fontId="12" fillId="4" borderId="8" xfId="0" applyFont="1" applyFill="1" applyBorder="1" applyAlignment="1">
      <alignment vertical="center" wrapText="1"/>
    </xf>
    <xf numFmtId="165" fontId="12" fillId="0" borderId="2" xfId="0" applyNumberFormat="1" applyFont="1" applyBorder="1" applyAlignment="1">
      <alignment vertical="center"/>
    </xf>
    <xf numFmtId="0" fontId="18" fillId="0" borderId="2" xfId="0" applyFont="1" applyBorder="1" applyAlignment="1">
      <alignment horizontal="center" vertical="center"/>
    </xf>
    <xf numFmtId="0" fontId="18" fillId="0" borderId="2" xfId="0" quotePrefix="1" applyFont="1" applyBorder="1" applyAlignment="1">
      <alignment horizontal="center" vertical="center"/>
    </xf>
    <xf numFmtId="0" fontId="8" fillId="2" borderId="3" xfId="0" applyFont="1" applyFill="1" applyBorder="1" applyAlignment="1">
      <alignment horizontal="center" vertical="center"/>
    </xf>
    <xf numFmtId="167" fontId="8" fillId="2" borderId="3" xfId="0" applyNumberFormat="1" applyFont="1" applyFill="1" applyBorder="1" applyAlignment="1">
      <alignment horizontal="center" vertical="center"/>
    </xf>
    <xf numFmtId="0" fontId="12" fillId="0" borderId="7" xfId="0" applyFont="1" applyBorder="1" applyAlignment="1">
      <alignment wrapText="1"/>
    </xf>
    <xf numFmtId="0" fontId="26" fillId="0" borderId="0" xfId="0" applyFont="1" applyAlignment="1">
      <alignment vertical="center"/>
    </xf>
    <xf numFmtId="0" fontId="13" fillId="4" borderId="0" xfId="0" applyFont="1" applyFill="1" applyAlignment="1">
      <alignment horizontal="left" vertical="center"/>
    </xf>
    <xf numFmtId="167" fontId="8" fillId="4" borderId="0" xfId="0" applyNumberFormat="1" applyFont="1" applyFill="1" applyAlignment="1">
      <alignment horizontal="center" vertical="center"/>
    </xf>
    <xf numFmtId="0" fontId="8" fillId="0" borderId="7" xfId="0" applyFont="1" applyBorder="1"/>
    <xf numFmtId="0" fontId="18" fillId="0" borderId="6" xfId="0" applyFont="1" applyBorder="1"/>
    <xf numFmtId="0" fontId="8" fillId="0" borderId="6" xfId="0" applyFont="1" applyBorder="1"/>
    <xf numFmtId="4" fontId="8" fillId="2" borderId="3" xfId="0" applyNumberFormat="1" applyFont="1" applyFill="1" applyBorder="1" applyAlignment="1">
      <alignment horizontal="center"/>
    </xf>
    <xf numFmtId="0" fontId="8" fillId="2" borderId="3" xfId="0" applyFont="1" applyFill="1" applyBorder="1" applyAlignment="1">
      <alignment horizontal="center"/>
    </xf>
    <xf numFmtId="4" fontId="8" fillId="13" borderId="3" xfId="0" applyNumberFormat="1" applyFont="1" applyFill="1" applyBorder="1" applyAlignment="1">
      <alignment horizontal="center" vertical="center"/>
    </xf>
    <xf numFmtId="0" fontId="8" fillId="13" borderId="3" xfId="0" applyFont="1" applyFill="1" applyBorder="1" applyAlignment="1">
      <alignment horizontal="center" vertical="center"/>
    </xf>
    <xf numFmtId="166" fontId="12" fillId="4" borderId="2" xfId="0" applyNumberFormat="1" applyFont="1" applyFill="1" applyBorder="1"/>
    <xf numFmtId="0" fontId="12" fillId="4" borderId="2" xfId="0" applyFont="1" applyFill="1" applyBorder="1" applyAlignment="1">
      <alignment wrapText="1"/>
    </xf>
    <xf numFmtId="0" fontId="8" fillId="4" borderId="3" xfId="0" applyFont="1" applyFill="1" applyBorder="1" applyAlignment="1">
      <alignment horizontal="center"/>
    </xf>
    <xf numFmtId="0" fontId="27" fillId="4" borderId="2" xfId="0" applyFont="1" applyFill="1" applyBorder="1"/>
    <xf numFmtId="165" fontId="8" fillId="2" borderId="3" xfId="0" applyNumberFormat="1" applyFont="1" applyFill="1" applyBorder="1" applyAlignment="1">
      <alignment horizontal="center"/>
    </xf>
    <xf numFmtId="0" fontId="8" fillId="4" borderId="8" xfId="0" applyFont="1" applyFill="1" applyBorder="1"/>
    <xf numFmtId="0" fontId="12" fillId="4" borderId="8" xfId="0" applyFont="1" applyFill="1" applyBorder="1"/>
    <xf numFmtId="0" fontId="16" fillId="4" borderId="2" xfId="0" applyFont="1" applyFill="1" applyBorder="1"/>
    <xf numFmtId="0" fontId="18" fillId="4" borderId="0" xfId="0" applyFont="1" applyFill="1"/>
    <xf numFmtId="1" fontId="12" fillId="4" borderId="0" xfId="0" applyNumberFormat="1" applyFont="1" applyFill="1"/>
    <xf numFmtId="0" fontId="8" fillId="4" borderId="5" xfId="0" applyFont="1" applyFill="1" applyBorder="1"/>
    <xf numFmtId="1" fontId="8" fillId="13" borderId="3" xfId="0" applyNumberFormat="1" applyFont="1" applyFill="1" applyBorder="1" applyAlignment="1">
      <alignment horizontal="center" vertical="center"/>
    </xf>
    <xf numFmtId="0" fontId="8" fillId="4" borderId="5" xfId="0" applyFont="1" applyFill="1" applyBorder="1" applyAlignment="1">
      <alignment vertical="center"/>
    </xf>
    <xf numFmtId="166" fontId="12" fillId="4" borderId="2" xfId="0" applyNumberFormat="1" applyFont="1" applyFill="1" applyBorder="1" applyAlignment="1">
      <alignment vertical="center"/>
    </xf>
    <xf numFmtId="0" fontId="12" fillId="4" borderId="2" xfId="0" applyFont="1" applyFill="1" applyBorder="1" applyAlignment="1">
      <alignment vertical="center" wrapText="1"/>
    </xf>
    <xf numFmtId="0" fontId="8" fillId="4" borderId="2" xfId="0" applyFont="1" applyFill="1" applyBorder="1" applyAlignment="1">
      <alignment vertical="center"/>
    </xf>
    <xf numFmtId="0" fontId="18" fillId="4" borderId="6" xfId="0" applyFont="1" applyFill="1" applyBorder="1"/>
    <xf numFmtId="1" fontId="8" fillId="0" borderId="0" xfId="0" applyNumberFormat="1" applyFont="1" applyAlignment="1">
      <alignment horizontal="center" vertical="center"/>
    </xf>
    <xf numFmtId="0" fontId="8" fillId="0" borderId="79" xfId="0" applyFont="1" applyBorder="1" applyAlignment="1">
      <alignment horizontal="center"/>
    </xf>
    <xf numFmtId="165" fontId="8" fillId="12" borderId="79" xfId="0" applyNumberFormat="1" applyFont="1" applyFill="1" applyBorder="1" applyAlignment="1">
      <alignment horizontal="center"/>
    </xf>
    <xf numFmtId="165" fontId="8" fillId="4" borderId="79" xfId="0" applyNumberFormat="1" applyFont="1" applyFill="1" applyBorder="1" applyAlignment="1">
      <alignment horizontal="center"/>
    </xf>
    <xf numFmtId="0" fontId="12" fillId="4" borderId="7" xfId="0" applyFont="1" applyFill="1" applyBorder="1"/>
    <xf numFmtId="0" fontId="12" fillId="4" borderId="7" xfId="0" applyFont="1" applyFill="1" applyBorder="1" applyAlignment="1">
      <alignment wrapText="1"/>
    </xf>
    <xf numFmtId="166" fontId="12" fillId="4" borderId="2" xfId="0" applyNumberFormat="1" applyFont="1" applyFill="1" applyBorder="1" applyAlignment="1">
      <alignment horizontal="right"/>
    </xf>
    <xf numFmtId="167" fontId="8" fillId="2" borderId="3" xfId="0" applyNumberFormat="1" applyFont="1" applyFill="1" applyBorder="1" applyAlignment="1">
      <alignment horizontal="center"/>
    </xf>
    <xf numFmtId="166" fontId="8" fillId="2" borderId="3" xfId="0" applyNumberFormat="1" applyFont="1" applyFill="1" applyBorder="1" applyAlignment="1">
      <alignment horizontal="center" wrapText="1"/>
    </xf>
    <xf numFmtId="166" fontId="8" fillId="2" borderId="3" xfId="0" applyNumberFormat="1" applyFont="1" applyFill="1" applyBorder="1" applyAlignment="1">
      <alignment horizontal="center" vertical="center"/>
    </xf>
    <xf numFmtId="0" fontId="8" fillId="2" borderId="3" xfId="0" applyFont="1" applyFill="1" applyBorder="1" applyAlignment="1">
      <alignment horizontal="center" wrapText="1"/>
    </xf>
    <xf numFmtId="0" fontId="12" fillId="4" borderId="0" xfId="0" applyFont="1" applyFill="1" applyAlignment="1">
      <alignment horizontal="center"/>
    </xf>
    <xf numFmtId="0" fontId="15" fillId="0" borderId="2" xfId="0" applyFont="1" applyBorder="1" applyAlignment="1">
      <alignment wrapText="1"/>
    </xf>
    <xf numFmtId="0" fontId="12" fillId="0" borderId="2" xfId="0" applyFont="1" applyBorder="1" applyAlignment="1">
      <alignment horizontal="left" vertical="center" indent="1"/>
    </xf>
    <xf numFmtId="0" fontId="12" fillId="0" borderId="6" xfId="0" applyFont="1" applyBorder="1" applyAlignment="1">
      <alignment horizontal="left" vertical="center" indent="1"/>
    </xf>
    <xf numFmtId="0" fontId="12" fillId="0" borderId="5" xfId="0" applyFont="1" applyBorder="1" applyAlignment="1">
      <alignment horizontal="left" vertical="center" indent="1"/>
    </xf>
    <xf numFmtId="0" fontId="12" fillId="0" borderId="2" xfId="0" applyFont="1" applyBorder="1" applyAlignment="1">
      <alignment horizontal="left" vertical="center" wrapText="1" indent="1"/>
    </xf>
    <xf numFmtId="0" fontId="18" fillId="0" borderId="6" xfId="0" applyFont="1" applyBorder="1" applyAlignment="1">
      <alignment vertical="center"/>
    </xf>
    <xf numFmtId="0" fontId="12" fillId="4" borderId="0" xfId="0" applyFont="1" applyFill="1" applyAlignment="1">
      <alignment horizontal="center" vertical="center"/>
    </xf>
    <xf numFmtId="0" fontId="12" fillId="0" borderId="2" xfId="0" applyFont="1" applyBorder="1" applyAlignment="1">
      <alignment vertical="center" wrapText="1"/>
    </xf>
    <xf numFmtId="0" fontId="21" fillId="4" borderId="6" xfId="0" applyFont="1" applyFill="1" applyBorder="1" applyAlignment="1">
      <alignment vertical="center"/>
    </xf>
    <xf numFmtId="0" fontId="8" fillId="4" borderId="6" xfId="0" applyFont="1" applyFill="1" applyBorder="1" applyAlignment="1">
      <alignment vertical="center"/>
    </xf>
    <xf numFmtId="0" fontId="12" fillId="4" borderId="5" xfId="0" applyFont="1" applyFill="1" applyBorder="1" applyAlignment="1">
      <alignment vertical="center"/>
    </xf>
    <xf numFmtId="0" fontId="8" fillId="0" borderId="3" xfId="0" applyFont="1" applyBorder="1" applyAlignment="1">
      <alignment horizontal="center" vertical="center" wrapText="1"/>
    </xf>
    <xf numFmtId="0" fontId="8" fillId="2" borderId="3" xfId="0" applyFont="1" applyFill="1" applyBorder="1" applyAlignment="1">
      <alignment horizontal="center" vertical="center" wrapText="1"/>
    </xf>
    <xf numFmtId="0" fontId="18" fillId="4" borderId="6" xfId="0" applyFont="1" applyFill="1" applyBorder="1" applyAlignment="1">
      <alignment vertical="center"/>
    </xf>
    <xf numFmtId="0" fontId="21" fillId="4" borderId="6" xfId="0" applyFont="1" applyFill="1" applyBorder="1"/>
    <xf numFmtId="0" fontId="8" fillId="4" borderId="6" xfId="0" applyFont="1" applyFill="1" applyBorder="1"/>
    <xf numFmtId="0" fontId="27" fillId="0" borderId="2" xfId="0" applyFont="1" applyBorder="1"/>
    <xf numFmtId="0" fontId="19" fillId="0" borderId="2" xfId="5" applyFont="1" applyBorder="1" applyAlignment="1" applyProtection="1">
      <protection locked="0"/>
    </xf>
    <xf numFmtId="0" fontId="8" fillId="0" borderId="97" xfId="0" applyFont="1" applyBorder="1" applyAlignment="1">
      <alignment vertical="center"/>
    </xf>
    <xf numFmtId="169" fontId="12" fillId="7" borderId="95" xfId="0" applyNumberFormat="1" applyFont="1" applyFill="1" applyBorder="1" applyAlignment="1">
      <alignment horizontal="center" vertical="center"/>
    </xf>
    <xf numFmtId="169" fontId="12" fillId="7" borderId="94" xfId="0" applyNumberFormat="1" applyFont="1" applyFill="1" applyBorder="1" applyAlignment="1">
      <alignment horizontal="center" vertical="center"/>
    </xf>
    <xf numFmtId="169" fontId="12" fillId="7" borderId="96" xfId="0" applyNumberFormat="1" applyFont="1" applyFill="1" applyBorder="1" applyAlignment="1">
      <alignment horizontal="center" vertical="center"/>
    </xf>
    <xf numFmtId="169" fontId="12" fillId="7" borderId="88" xfId="0" applyNumberFormat="1" applyFont="1" applyFill="1" applyBorder="1" applyAlignment="1">
      <alignment horizontal="center" vertical="center"/>
    </xf>
    <xf numFmtId="2" fontId="12" fillId="7" borderId="88" xfId="0" applyNumberFormat="1" applyFont="1" applyFill="1" applyBorder="1" applyAlignment="1">
      <alignment horizontal="center" vertical="center"/>
    </xf>
    <xf numFmtId="166" fontId="12" fillId="7" borderId="88" xfId="0" applyNumberFormat="1" applyFont="1" applyFill="1" applyBorder="1" applyAlignment="1">
      <alignment horizontal="center" vertical="center"/>
    </xf>
    <xf numFmtId="169" fontId="12" fillId="7" borderId="99" xfId="0" applyNumberFormat="1" applyFont="1" applyFill="1" applyBorder="1" applyAlignment="1">
      <alignment horizontal="center" vertical="center"/>
    </xf>
    <xf numFmtId="0" fontId="10" fillId="0" borderId="19" xfId="0" applyFont="1" applyBorder="1" applyAlignment="1">
      <alignment horizontal="center" vertical="center"/>
    </xf>
    <xf numFmtId="0" fontId="8" fillId="0" borderId="100" xfId="0" applyFont="1" applyBorder="1" applyAlignment="1">
      <alignment vertical="center"/>
    </xf>
    <xf numFmtId="0" fontId="10" fillId="4" borderId="37" xfId="0" applyFont="1" applyFill="1" applyBorder="1" applyAlignment="1">
      <alignment vertical="center"/>
    </xf>
    <xf numFmtId="169" fontId="12" fillId="8" borderId="88" xfId="0" applyNumberFormat="1" applyFont="1" applyFill="1" applyBorder="1" applyAlignment="1">
      <alignment horizontal="center" vertical="center"/>
    </xf>
    <xf numFmtId="170" fontId="12" fillId="8" borderId="88" xfId="0" applyNumberFormat="1" applyFont="1" applyFill="1" applyBorder="1" applyAlignment="1">
      <alignment horizontal="center" vertical="center"/>
    </xf>
    <xf numFmtId="0" fontId="10" fillId="4" borderId="23" xfId="0" applyFont="1" applyFill="1" applyBorder="1" applyAlignment="1">
      <alignment horizontal="center" vertical="center"/>
    </xf>
    <xf numFmtId="0" fontId="10" fillId="0" borderId="85" xfId="0" applyFont="1" applyBorder="1" applyAlignment="1">
      <alignment horizontal="center" vertical="center"/>
    </xf>
    <xf numFmtId="169" fontId="12" fillId="7" borderId="93" xfId="0" applyNumberFormat="1" applyFont="1" applyFill="1" applyBorder="1" applyAlignment="1">
      <alignment horizontal="center" vertical="center"/>
    </xf>
    <xf numFmtId="165" fontId="12" fillId="7" borderId="94" xfId="0" applyNumberFormat="1" applyFont="1" applyFill="1" applyBorder="1" applyAlignment="1">
      <alignment horizontal="center" vertical="center"/>
    </xf>
    <xf numFmtId="170" fontId="12" fillId="8" borderId="95" xfId="0" applyNumberFormat="1" applyFont="1" applyFill="1" applyBorder="1" applyAlignment="1">
      <alignment horizontal="center" vertical="center"/>
    </xf>
    <xf numFmtId="3" fontId="12" fillId="7" borderId="92" xfId="0" applyNumberFormat="1" applyFont="1" applyFill="1" applyBorder="1" applyAlignment="1">
      <alignment horizontal="center" vertical="center"/>
    </xf>
    <xf numFmtId="4" fontId="12" fillId="7" borderId="92" xfId="0" applyNumberFormat="1" applyFont="1" applyFill="1" applyBorder="1" applyAlignment="1">
      <alignment horizontal="center" vertical="center"/>
    </xf>
    <xf numFmtId="3" fontId="17" fillId="7" borderId="93" xfId="1" applyNumberFormat="1" applyFont="1" applyFill="1" applyBorder="1" applyAlignment="1">
      <alignment horizontal="center" vertical="center"/>
    </xf>
    <xf numFmtId="3" fontId="12" fillId="7" borderId="3" xfId="0" applyNumberFormat="1" applyFont="1" applyFill="1" applyBorder="1" applyAlignment="1">
      <alignment horizontal="center" vertical="center"/>
    </xf>
    <xf numFmtId="4" fontId="12" fillId="7" borderId="3" xfId="0" applyNumberFormat="1" applyFont="1" applyFill="1" applyBorder="1" applyAlignment="1">
      <alignment horizontal="center" vertical="center"/>
    </xf>
    <xf numFmtId="3" fontId="17" fillId="7" borderId="94" xfId="1" applyNumberFormat="1" applyFont="1" applyFill="1" applyBorder="1" applyAlignment="1">
      <alignment horizontal="center" vertical="center"/>
    </xf>
    <xf numFmtId="3" fontId="12" fillId="7" borderId="95" xfId="0" applyNumberFormat="1" applyFont="1" applyFill="1" applyBorder="1" applyAlignment="1">
      <alignment horizontal="center" vertical="center"/>
    </xf>
    <xf numFmtId="4" fontId="12" fillId="7" borderId="95" xfId="0" applyNumberFormat="1" applyFont="1" applyFill="1" applyBorder="1" applyAlignment="1">
      <alignment horizontal="center" vertical="center"/>
    </xf>
    <xf numFmtId="3" fontId="17" fillId="7" borderId="96" xfId="1" applyNumberFormat="1" applyFont="1" applyFill="1" applyBorder="1" applyAlignment="1">
      <alignment horizontal="center" vertical="center"/>
    </xf>
    <xf numFmtId="0" fontId="8" fillId="0" borderId="102" xfId="0" applyFont="1" applyBorder="1" applyAlignment="1">
      <alignment vertical="center"/>
    </xf>
    <xf numFmtId="0" fontId="8" fillId="0" borderId="104" xfId="0" applyFont="1" applyBorder="1" applyAlignment="1">
      <alignment vertical="center"/>
    </xf>
    <xf numFmtId="0" fontId="8" fillId="0" borderId="105" xfId="0" applyFont="1" applyBorder="1" applyAlignment="1">
      <alignment vertical="center" wrapText="1"/>
    </xf>
    <xf numFmtId="0" fontId="8" fillId="0" borderId="106" xfId="0" applyFont="1" applyBorder="1" applyAlignment="1">
      <alignment vertical="center"/>
    </xf>
    <xf numFmtId="165" fontId="12" fillId="0" borderId="7" xfId="0" applyNumberFormat="1" applyFont="1" applyBorder="1" applyAlignment="1">
      <alignment vertical="center"/>
    </xf>
    <xf numFmtId="0" fontId="8" fillId="0" borderId="37" xfId="0" applyFont="1" applyBorder="1" applyAlignment="1">
      <alignment vertical="center"/>
    </xf>
    <xf numFmtId="9" fontId="12" fillId="0" borderId="109" xfId="6" applyFont="1" applyBorder="1" applyAlignment="1">
      <alignment vertical="center"/>
    </xf>
    <xf numFmtId="9" fontId="12" fillId="0" borderId="101" xfId="6" applyFont="1" applyBorder="1" applyAlignment="1">
      <alignment vertical="center"/>
    </xf>
    <xf numFmtId="169" fontId="12" fillId="0" borderId="88" xfId="0" applyNumberFormat="1" applyFont="1" applyBorder="1" applyAlignment="1">
      <alignment horizontal="center" vertical="center"/>
    </xf>
    <xf numFmtId="170" fontId="12" fillId="0" borderId="88" xfId="0" applyNumberFormat="1" applyFont="1" applyBorder="1" applyAlignment="1">
      <alignment horizontal="center" vertical="center"/>
    </xf>
    <xf numFmtId="0" fontId="12" fillId="11" borderId="88" xfId="0" applyFont="1" applyFill="1" applyBorder="1" applyAlignment="1">
      <alignment horizontal="center" vertical="center"/>
    </xf>
    <xf numFmtId="0" fontId="12" fillId="0" borderId="99" xfId="0" applyFont="1" applyBorder="1" applyAlignment="1">
      <alignment horizontal="center" vertical="center"/>
    </xf>
    <xf numFmtId="0" fontId="8" fillId="0" borderId="18" xfId="0" applyFont="1" applyBorder="1" applyAlignment="1">
      <alignment vertical="center"/>
    </xf>
    <xf numFmtId="0" fontId="8" fillId="0" borderId="23" xfId="0" applyFont="1" applyBorder="1" applyAlignment="1">
      <alignment vertical="center"/>
    </xf>
    <xf numFmtId="0" fontId="12" fillId="0" borderId="19" xfId="0" applyFont="1" applyBorder="1" applyAlignment="1">
      <alignment vertical="center"/>
    </xf>
    <xf numFmtId="0" fontId="8" fillId="4" borderId="97" xfId="0" applyFont="1" applyFill="1" applyBorder="1" applyAlignment="1">
      <alignment vertical="center"/>
    </xf>
    <xf numFmtId="0" fontId="8" fillId="4" borderId="110" xfId="0" applyFont="1" applyFill="1" applyBorder="1" applyAlignment="1">
      <alignment vertical="center"/>
    </xf>
    <xf numFmtId="0" fontId="8" fillId="4" borderId="111" xfId="0" applyFont="1" applyFill="1" applyBorder="1" applyAlignment="1">
      <alignment vertical="center"/>
    </xf>
    <xf numFmtId="0" fontId="8" fillId="4" borderId="86" xfId="0" applyFont="1" applyFill="1" applyBorder="1" applyAlignment="1">
      <alignment vertical="center" wrapText="1"/>
    </xf>
    <xf numFmtId="0" fontId="8" fillId="4" borderId="110" xfId="0" applyFont="1" applyFill="1" applyBorder="1" applyAlignment="1">
      <alignment vertical="center" wrapText="1"/>
    </xf>
    <xf numFmtId="0" fontId="8" fillId="4" borderId="98" xfId="0" applyFont="1" applyFill="1" applyBorder="1" applyAlignment="1">
      <alignment vertical="center"/>
    </xf>
    <xf numFmtId="169" fontId="12" fillId="8" borderId="92" xfId="0" applyNumberFormat="1" applyFont="1" applyFill="1" applyBorder="1" applyAlignment="1">
      <alignment horizontal="center" vertical="center"/>
    </xf>
    <xf numFmtId="0" fontId="12" fillId="8" borderId="88" xfId="0" applyFont="1" applyFill="1" applyBorder="1" applyAlignment="1">
      <alignment horizontal="center" vertical="center"/>
    </xf>
    <xf numFmtId="0" fontId="12" fillId="8" borderId="112" xfId="0" applyFont="1" applyFill="1" applyBorder="1" applyAlignment="1">
      <alignment horizontal="center" vertical="center"/>
    </xf>
    <xf numFmtId="0" fontId="12" fillId="0" borderId="113" xfId="0" applyFont="1" applyBorder="1" applyAlignment="1">
      <alignment horizontal="center" vertical="center"/>
    </xf>
    <xf numFmtId="165" fontId="12" fillId="9" borderId="105" xfId="0" applyNumberFormat="1" applyFont="1" applyFill="1" applyBorder="1" applyAlignment="1">
      <alignment horizontal="center" vertical="center"/>
    </xf>
    <xf numFmtId="0" fontId="12" fillId="9" borderId="106" xfId="0" applyFont="1" applyFill="1" applyBorder="1" applyAlignment="1">
      <alignment horizontal="center" vertical="center"/>
    </xf>
    <xf numFmtId="0" fontId="8" fillId="0" borderId="114" xfId="0" applyFont="1" applyBorder="1" applyAlignment="1">
      <alignment vertical="center"/>
    </xf>
    <xf numFmtId="0" fontId="12" fillId="4" borderId="84" xfId="0" applyFont="1" applyFill="1" applyBorder="1" applyAlignment="1">
      <alignment vertical="center"/>
    </xf>
    <xf numFmtId="0" fontId="12" fillId="4" borderId="87" xfId="0" applyFont="1" applyFill="1" applyBorder="1" applyAlignment="1">
      <alignment vertical="center"/>
    </xf>
    <xf numFmtId="0" fontId="12" fillId="4" borderId="115" xfId="0" applyFont="1" applyFill="1" applyBorder="1" applyAlignment="1">
      <alignment vertical="center"/>
    </xf>
    <xf numFmtId="0" fontId="8" fillId="4" borderId="116" xfId="0" applyFont="1" applyFill="1" applyBorder="1" applyAlignment="1">
      <alignment horizontal="right" vertical="center"/>
    </xf>
    <xf numFmtId="0" fontId="12" fillId="4" borderId="79" xfId="0" applyFont="1" applyFill="1" applyBorder="1" applyAlignment="1">
      <alignment vertical="center"/>
    </xf>
    <xf numFmtId="9" fontId="12" fillId="4" borderId="103" xfId="0" applyNumberFormat="1" applyFont="1" applyFill="1" applyBorder="1" applyAlignment="1">
      <alignment vertical="center"/>
    </xf>
    <xf numFmtId="0" fontId="12" fillId="4" borderId="107" xfId="0" applyFont="1" applyFill="1" applyBorder="1" applyAlignment="1">
      <alignment vertical="center"/>
    </xf>
    <xf numFmtId="167" fontId="12" fillId="4" borderId="108" xfId="6" applyNumberFormat="1" applyFont="1" applyFill="1" applyBorder="1" applyAlignment="1">
      <alignment vertical="center"/>
    </xf>
    <xf numFmtId="0" fontId="38" fillId="3" borderId="3" xfId="0" applyFont="1" applyFill="1" applyBorder="1" applyAlignment="1" applyProtection="1">
      <alignment horizontal="center" vertical="center"/>
      <protection locked="0"/>
    </xf>
    <xf numFmtId="0" fontId="18" fillId="0" borderId="2" xfId="0" applyFont="1" applyBorder="1" applyAlignment="1">
      <alignment horizontal="left"/>
    </xf>
    <xf numFmtId="0" fontId="12" fillId="2" borderId="1" xfId="0" applyFont="1" applyFill="1" applyBorder="1" applyAlignment="1">
      <alignment horizontal="center" vertical="center"/>
    </xf>
    <xf numFmtId="0" fontId="12" fillId="3" borderId="1" xfId="0" applyFont="1" applyFill="1" applyBorder="1" applyAlignment="1">
      <alignment horizontal="center" vertical="center"/>
    </xf>
    <xf numFmtId="167" fontId="8" fillId="2" borderId="3" xfId="0" applyNumberFormat="1" applyFont="1" applyFill="1" applyBorder="1" applyAlignment="1" applyProtection="1">
      <alignment horizontal="center" vertical="center"/>
      <protection locked="0"/>
    </xf>
    <xf numFmtId="0" fontId="8" fillId="4" borderId="0" xfId="0" applyFont="1" applyFill="1"/>
    <xf numFmtId="0" fontId="12" fillId="4" borderId="0" xfId="0" applyFont="1" applyFill="1" applyAlignment="1">
      <alignment wrapText="1"/>
    </xf>
    <xf numFmtId="0" fontId="12" fillId="4" borderId="36" xfId="0" applyFont="1" applyFill="1" applyBorder="1"/>
    <xf numFmtId="0" fontId="12" fillId="4" borderId="4" xfId="0" applyFont="1" applyFill="1" applyBorder="1"/>
    <xf numFmtId="165" fontId="8" fillId="13" borderId="3" xfId="0" applyNumberFormat="1" applyFont="1" applyFill="1" applyBorder="1" applyAlignment="1">
      <alignment horizontal="center"/>
    </xf>
    <xf numFmtId="0" fontId="8" fillId="13" borderId="3" xfId="0" applyFont="1" applyFill="1" applyBorder="1" applyAlignment="1">
      <alignment horizontal="center"/>
    </xf>
    <xf numFmtId="0" fontId="12"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xf numFmtId="10" fontId="12" fillId="0" borderId="2" xfId="6" applyNumberFormat="1" applyFont="1" applyBorder="1"/>
    <xf numFmtId="10" fontId="12" fillId="0" borderId="2" xfId="0" applyNumberFormat="1" applyFont="1" applyBorder="1"/>
    <xf numFmtId="169" fontId="17" fillId="0" borderId="2" xfId="0" applyNumberFormat="1" applyFont="1" applyBorder="1"/>
    <xf numFmtId="169" fontId="26" fillId="0" borderId="0" xfId="0" applyNumberFormat="1" applyFont="1" applyAlignment="1">
      <alignment vertical="center"/>
    </xf>
    <xf numFmtId="3" fontId="12" fillId="0" borderId="2" xfId="0" applyNumberFormat="1" applyFont="1" applyBorder="1"/>
    <xf numFmtId="0" fontId="8" fillId="0" borderId="2" xfId="0" applyFont="1" applyBorder="1" applyAlignment="1">
      <alignment vertical="center"/>
    </xf>
    <xf numFmtId="0" fontId="8" fillId="0" borderId="117" xfId="0" applyFont="1" applyBorder="1"/>
    <xf numFmtId="0" fontId="8" fillId="0" borderId="91" xfId="0" applyFont="1" applyBorder="1"/>
    <xf numFmtId="0" fontId="16" fillId="4" borderId="0" xfId="0" applyFont="1" applyFill="1"/>
    <xf numFmtId="0" fontId="12" fillId="4" borderId="32" xfId="0" applyFont="1" applyFill="1" applyBorder="1"/>
    <xf numFmtId="0" fontId="12" fillId="4" borderId="35" xfId="0" applyFont="1" applyFill="1" applyBorder="1"/>
    <xf numFmtId="0" fontId="18" fillId="0" borderId="2" xfId="0" applyFont="1" applyBorder="1" applyAlignment="1">
      <alignment vertical="center"/>
    </xf>
    <xf numFmtId="0" fontId="12" fillId="6" borderId="2" xfId="0" applyFont="1" applyFill="1" applyBorder="1" applyAlignment="1">
      <alignment horizontal="left" vertical="center" wrapText="1"/>
    </xf>
    <xf numFmtId="0" fontId="12" fillId="8" borderId="2" xfId="0" applyFont="1" applyFill="1" applyBorder="1" applyAlignment="1">
      <alignment vertical="center" wrapText="1"/>
    </xf>
    <xf numFmtId="0" fontId="12" fillId="9" borderId="0" xfId="0" applyFont="1" applyFill="1" applyAlignment="1">
      <alignment vertical="center" wrapText="1"/>
    </xf>
    <xf numFmtId="0" fontId="12" fillId="11" borderId="0" xfId="0" applyFont="1" applyFill="1" applyAlignment="1">
      <alignment vertical="center" wrapText="1"/>
    </xf>
    <xf numFmtId="0" fontId="17" fillId="0" borderId="2" xfId="0" applyFont="1" applyBorder="1" applyAlignment="1">
      <alignment vertical="center" wrapText="1"/>
    </xf>
    <xf numFmtId="0" fontId="23" fillId="4" borderId="2" xfId="0" applyFont="1" applyFill="1" applyBorder="1" applyAlignment="1">
      <alignment vertical="top"/>
    </xf>
    <xf numFmtId="0" fontId="12" fillId="4" borderId="2" xfId="0" applyFont="1" applyFill="1" applyBorder="1" applyAlignment="1">
      <alignment vertical="top"/>
    </xf>
    <xf numFmtId="0" fontId="12" fillId="4" borderId="0" xfId="0" applyFont="1" applyFill="1" applyAlignment="1">
      <alignment vertical="top"/>
    </xf>
    <xf numFmtId="0" fontId="12" fillId="0" borderId="2" xfId="0" applyFont="1" applyBorder="1" applyAlignment="1">
      <alignment vertical="top"/>
    </xf>
    <xf numFmtId="0" fontId="12" fillId="4" borderId="0" xfId="0" quotePrefix="1" applyFont="1" applyFill="1" applyAlignment="1">
      <alignment horizontal="right" vertical="top"/>
    </xf>
    <xf numFmtId="0" fontId="12" fillId="4" borderId="2" xfId="0" applyFont="1" applyFill="1" applyBorder="1" applyAlignment="1">
      <alignment vertical="top" wrapText="1"/>
    </xf>
    <xf numFmtId="0" fontId="19" fillId="4" borderId="2" xfId="5" applyFont="1" applyFill="1" applyBorder="1" applyAlignment="1" applyProtection="1">
      <alignment vertical="center"/>
      <protection locked="0"/>
    </xf>
    <xf numFmtId="0" fontId="19" fillId="4" borderId="0" xfId="5" applyFont="1" applyFill="1" applyAlignment="1" applyProtection="1">
      <alignment vertical="center"/>
      <protection locked="0"/>
    </xf>
    <xf numFmtId="0" fontId="37" fillId="0" borderId="4" xfId="0" applyFont="1" applyBorder="1" applyAlignment="1">
      <alignment horizontal="left" wrapText="1"/>
    </xf>
    <xf numFmtId="0" fontId="37" fillId="0" borderId="5" xfId="0" applyFont="1" applyBorder="1" applyAlignment="1">
      <alignment horizontal="left" wrapText="1"/>
    </xf>
    <xf numFmtId="0" fontId="23" fillId="0" borderId="4" xfId="0" applyFont="1" applyBorder="1" applyAlignment="1">
      <alignment horizontal="left" vertical="center" wrapText="1"/>
    </xf>
    <xf numFmtId="0" fontId="23" fillId="0" borderId="5"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2" fillId="0" borderId="3" xfId="0" applyFont="1" applyBorder="1" applyAlignment="1">
      <alignment horizontal="center" vertical="top"/>
    </xf>
    <xf numFmtId="0" fontId="12" fillId="0" borderId="89" xfId="0" applyFont="1" applyBorder="1" applyAlignment="1">
      <alignment horizontal="left" vertical="center" wrapText="1" indent="1"/>
    </xf>
    <xf numFmtId="0" fontId="12" fillId="0" borderId="9" xfId="0" applyFont="1" applyBorder="1" applyAlignment="1">
      <alignment horizontal="left" vertical="center" wrapText="1" indent="1"/>
    </xf>
    <xf numFmtId="0" fontId="12" fillId="0" borderId="5" xfId="0" applyFont="1" applyBorder="1" applyAlignment="1">
      <alignment horizontal="left" vertical="center" wrapText="1" indent="1"/>
    </xf>
    <xf numFmtId="0" fontId="12" fillId="4" borderId="0" xfId="0" applyFont="1" applyFill="1" applyAlignment="1">
      <alignment horizontal="left" vertical="center" wrapText="1"/>
    </xf>
    <xf numFmtId="0" fontId="12" fillId="4" borderId="36" xfId="0" applyFont="1" applyFill="1" applyBorder="1" applyAlignment="1">
      <alignment horizontal="left" vertical="center" wrapText="1"/>
    </xf>
    <xf numFmtId="0" fontId="12" fillId="4" borderId="35" xfId="0" applyFont="1" applyFill="1" applyBorder="1" applyAlignment="1">
      <alignment horizontal="left" wrapText="1"/>
    </xf>
    <xf numFmtId="0" fontId="12" fillId="4" borderId="80" xfId="0" applyFont="1" applyFill="1" applyBorder="1" applyAlignment="1">
      <alignment horizontal="left" wrapText="1"/>
    </xf>
    <xf numFmtId="0" fontId="12" fillId="4" borderId="32" xfId="0" applyFont="1" applyFill="1" applyBorder="1" applyAlignment="1">
      <alignment horizontal="left" wrapText="1"/>
    </xf>
    <xf numFmtId="0" fontId="12" fillId="4" borderId="82" xfId="0" applyFont="1" applyFill="1" applyBorder="1" applyAlignment="1">
      <alignment horizontal="left" vertical="center" wrapText="1"/>
    </xf>
    <xf numFmtId="0" fontId="18" fillId="4" borderId="35" xfId="0" applyFont="1" applyFill="1" applyBorder="1" applyAlignment="1">
      <alignment horizontal="left" vertical="center" wrapText="1"/>
    </xf>
    <xf numFmtId="0" fontId="18" fillId="4" borderId="80" xfId="0" applyFont="1" applyFill="1" applyBorder="1" applyAlignment="1">
      <alignment horizontal="left" vertical="center" wrapText="1"/>
    </xf>
    <xf numFmtId="0" fontId="18" fillId="4" borderId="32" xfId="0" applyFont="1" applyFill="1" applyBorder="1" applyAlignment="1">
      <alignment horizontal="left" vertical="center" wrapText="1"/>
    </xf>
    <xf numFmtId="0" fontId="18" fillId="0" borderId="35" xfId="0" applyFont="1" applyBorder="1" applyAlignment="1">
      <alignment horizontal="left" vertical="center" wrapText="1"/>
    </xf>
    <xf numFmtId="0" fontId="18" fillId="0" borderId="80" xfId="0" applyFont="1" applyBorder="1" applyAlignment="1">
      <alignment horizontal="left" vertical="center" wrapText="1"/>
    </xf>
    <xf numFmtId="0" fontId="18" fillId="0" borderId="32" xfId="0" applyFont="1" applyBorder="1" applyAlignment="1">
      <alignment horizontal="left" vertical="center" wrapText="1"/>
    </xf>
    <xf numFmtId="0" fontId="14" fillId="0" borderId="4" xfId="0" applyFont="1" applyBorder="1" applyAlignment="1">
      <alignment horizontal="left"/>
    </xf>
    <xf numFmtId="0" fontId="14" fillId="0" borderId="9" xfId="0" applyFont="1" applyBorder="1" applyAlignment="1">
      <alignment horizontal="left"/>
    </xf>
    <xf numFmtId="0" fontId="14" fillId="0" borderId="5" xfId="0" applyFont="1" applyBorder="1" applyAlignment="1">
      <alignment horizontal="left"/>
    </xf>
    <xf numFmtId="0" fontId="8" fillId="0" borderId="3" xfId="0" applyFont="1" applyBorder="1" applyAlignment="1">
      <alignment horizontal="center"/>
    </xf>
    <xf numFmtId="0" fontId="18" fillId="0" borderId="4" xfId="0" applyFont="1" applyBorder="1" applyAlignment="1">
      <alignment horizontal="left" vertical="center" wrapText="1"/>
    </xf>
    <xf numFmtId="0" fontId="18" fillId="0" borderId="9" xfId="0" applyFont="1" applyBorder="1" applyAlignment="1">
      <alignment horizontal="left" vertical="center" wrapText="1"/>
    </xf>
    <xf numFmtId="0" fontId="18" fillId="0" borderId="5" xfId="0" applyFont="1" applyBorder="1" applyAlignment="1">
      <alignment horizontal="left" vertical="center" wrapText="1"/>
    </xf>
    <xf numFmtId="0" fontId="8" fillId="0" borderId="35" xfId="0" applyFont="1" applyBorder="1" applyAlignment="1">
      <alignment horizontal="center"/>
    </xf>
    <xf numFmtId="0" fontId="8" fillId="0" borderId="32" xfId="0" applyFont="1" applyBorder="1" applyAlignment="1">
      <alignment horizontal="center"/>
    </xf>
    <xf numFmtId="167" fontId="8" fillId="2" borderId="37" xfId="0" applyNumberFormat="1" applyFont="1" applyFill="1" applyBorder="1" applyAlignment="1">
      <alignment horizontal="center"/>
    </xf>
    <xf numFmtId="167" fontId="8" fillId="2" borderId="84" xfId="0" applyNumberFormat="1" applyFont="1" applyFill="1" applyBorder="1" applyAlignment="1">
      <alignment horizontal="center"/>
    </xf>
    <xf numFmtId="167" fontId="8" fillId="2" borderId="87" xfId="0" applyNumberFormat="1" applyFont="1" applyFill="1" applyBorder="1" applyAlignment="1">
      <alignment horizontal="center"/>
    </xf>
    <xf numFmtId="0" fontId="8" fillId="0" borderId="83"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3" xfId="0" applyFont="1" applyBorder="1" applyAlignment="1">
      <alignment horizontal="left" vertical="center"/>
    </xf>
    <xf numFmtId="0" fontId="8" fillId="0" borderId="84" xfId="0" applyFont="1" applyBorder="1" applyAlignment="1">
      <alignment horizontal="left" vertical="center"/>
    </xf>
    <xf numFmtId="0" fontId="8" fillId="0" borderId="85" xfId="0" applyFont="1" applyBorder="1" applyAlignment="1">
      <alignment horizontal="left" vertical="center"/>
    </xf>
    <xf numFmtId="0" fontId="8" fillId="4" borderId="83" xfId="0" applyFont="1" applyFill="1" applyBorder="1" applyAlignment="1">
      <alignment horizontal="left" vertical="center"/>
    </xf>
    <xf numFmtId="0" fontId="8" fillId="4" borderId="84" xfId="0" applyFont="1" applyFill="1" applyBorder="1" applyAlignment="1">
      <alignment horizontal="left" vertical="center"/>
    </xf>
    <xf numFmtId="0" fontId="8" fillId="4" borderId="85" xfId="0" applyFont="1" applyFill="1" applyBorder="1" applyAlignment="1">
      <alignment horizontal="left" vertical="center"/>
    </xf>
  </cellXfs>
  <cellStyles count="7">
    <cellStyle name="Comma 2" xfId="2" xr:uid="{00000000-0005-0000-0000-000000000000}"/>
    <cellStyle name="Hyperlink" xfId="5" builtinId="8"/>
    <cellStyle name="Normal" xfId="0" builtinId="0"/>
    <cellStyle name="Normal 2" xfId="1" xr:uid="{00000000-0005-0000-0000-000003000000}"/>
    <cellStyle name="Normal 3" xfId="4" xr:uid="{00000000-0005-0000-0000-000004000000}"/>
    <cellStyle name="Percent" xfId="6" builtinId="5"/>
    <cellStyle name="Percent 2" xfId="3" xr:uid="{00000000-0005-0000-0000-000005000000}"/>
  </cellStyles>
  <dxfs count="26">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bgColor rgb="FF92D050"/>
        </patternFill>
      </fill>
    </dxf>
    <dxf>
      <fill>
        <patternFill>
          <bgColor rgb="FF92D050"/>
        </patternFill>
      </fill>
    </dxf>
    <dxf>
      <fill>
        <patternFill>
          <bgColor theme="3" tint="0.79998168889431442"/>
        </patternFill>
      </fill>
    </dxf>
    <dxf>
      <fill>
        <patternFill>
          <bgColor theme="3" tint="0.79998168889431442"/>
        </patternFill>
      </fill>
    </dxf>
  </dxfs>
  <tableStyles count="0" defaultTableStyle="TableStyleMedium9" defaultPivotStyle="PivotStyleLight16"/>
  <colors>
    <mruColors>
      <color rgb="FF63BE7B"/>
      <color rgb="FFE6B8B7"/>
      <color rgb="FF00FF99"/>
      <color rgb="FFC5D9F1"/>
      <color rgb="FF8DB4E2"/>
      <color rgb="FFF869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514349</xdr:colOff>
      <xdr:row>31</xdr:row>
      <xdr:rowOff>132002</xdr:rowOff>
    </xdr:from>
    <xdr:to>
      <xdr:col>20</xdr:col>
      <xdr:colOff>323852</xdr:colOff>
      <xdr:row>32</xdr:row>
      <xdr:rowOff>104777</xdr:rowOff>
    </xdr:to>
    <xdr:sp macro="" textlink="">
      <xdr:nvSpPr>
        <xdr:cNvPr id="36" name="Down Arrow 35">
          <a:extLst>
            <a:ext uri="{FF2B5EF4-FFF2-40B4-BE49-F238E27FC236}">
              <a16:creationId xmlns:a16="http://schemas.microsoft.com/office/drawing/2014/main" id="{00000000-0008-0000-0200-000024000000}"/>
            </a:ext>
          </a:extLst>
        </xdr:cNvPr>
        <xdr:cNvSpPr/>
      </xdr:nvSpPr>
      <xdr:spPr>
        <a:xfrm rot="16200000" flipH="1" flipV="1">
          <a:off x="12691388" y="3604538"/>
          <a:ext cx="172800" cy="4181478"/>
        </a:xfrm>
        <a:prstGeom prst="down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20</xdr:col>
      <xdr:colOff>236775</xdr:colOff>
      <xdr:row>7</xdr:row>
      <xdr:rowOff>76200</xdr:rowOff>
    </xdr:from>
    <xdr:to>
      <xdr:col>20</xdr:col>
      <xdr:colOff>409575</xdr:colOff>
      <xdr:row>32</xdr:row>
      <xdr:rowOff>57150</xdr:rowOff>
    </xdr:to>
    <xdr:sp macro="" textlink="">
      <xdr:nvSpPr>
        <xdr:cNvPr id="33" name="Down Arrow 32">
          <a:extLst>
            <a:ext uri="{FF2B5EF4-FFF2-40B4-BE49-F238E27FC236}">
              <a16:creationId xmlns:a16="http://schemas.microsoft.com/office/drawing/2014/main" id="{00000000-0008-0000-0200-000021000000}"/>
            </a:ext>
          </a:extLst>
        </xdr:cNvPr>
        <xdr:cNvSpPr/>
      </xdr:nvSpPr>
      <xdr:spPr>
        <a:xfrm rot="10800000" flipV="1">
          <a:off x="14781450" y="676275"/>
          <a:ext cx="172800" cy="5057775"/>
        </a:xfrm>
        <a:prstGeom prst="down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6</xdr:col>
      <xdr:colOff>295277</xdr:colOff>
      <xdr:row>6</xdr:row>
      <xdr:rowOff>180976</xdr:rowOff>
    </xdr:from>
    <xdr:to>
      <xdr:col>20</xdr:col>
      <xdr:colOff>371479</xdr:colOff>
      <xdr:row>7</xdr:row>
      <xdr:rowOff>153751</xdr:rowOff>
    </xdr:to>
    <xdr:sp macro="" textlink="">
      <xdr:nvSpPr>
        <xdr:cNvPr id="23" name="Down Arrow 22">
          <a:extLst>
            <a:ext uri="{FF2B5EF4-FFF2-40B4-BE49-F238E27FC236}">
              <a16:creationId xmlns:a16="http://schemas.microsoft.com/office/drawing/2014/main" id="{00000000-0008-0000-0200-000017000000}"/>
            </a:ext>
          </a:extLst>
        </xdr:cNvPr>
        <xdr:cNvSpPr/>
      </xdr:nvSpPr>
      <xdr:spPr>
        <a:xfrm rot="5400000" flipV="1">
          <a:off x="10667328" y="-3495000"/>
          <a:ext cx="172800" cy="8324852"/>
        </a:xfrm>
        <a:prstGeom prst="down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579120</xdr:colOff>
      <xdr:row>20</xdr:row>
      <xdr:rowOff>24765</xdr:rowOff>
    </xdr:from>
    <xdr:to>
      <xdr:col>8</xdr:col>
      <xdr:colOff>146262</xdr:colOff>
      <xdr:row>25</xdr:row>
      <xdr:rowOff>116417</xdr:rowOff>
    </xdr:to>
    <xdr:sp macro="" textlink="">
      <xdr:nvSpPr>
        <xdr:cNvPr id="2" name="Rectangle 1">
          <a:extLst>
            <a:ext uri="{FF2B5EF4-FFF2-40B4-BE49-F238E27FC236}">
              <a16:creationId xmlns:a16="http://schemas.microsoft.com/office/drawing/2014/main" id="{00000000-0008-0000-0200-000002000000}"/>
            </a:ext>
          </a:extLst>
        </xdr:cNvPr>
        <xdr:cNvSpPr/>
      </xdr:nvSpPr>
      <xdr:spPr>
        <a:xfrm>
          <a:off x="5627370" y="3676015"/>
          <a:ext cx="1884892" cy="1118235"/>
        </a:xfrm>
        <a:prstGeom prst="rect">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CA" sz="1600" b="1">
              <a:latin typeface="Arial" panose="020B0604020202020204" pitchFamily="34" charset="0"/>
              <a:cs typeface="Arial" panose="020B0604020202020204" pitchFamily="34" charset="0"/>
            </a:rPr>
            <a:t>District Energy or Steam Generation</a:t>
          </a:r>
        </a:p>
        <a:p>
          <a:pPr algn="ctr"/>
          <a:r>
            <a:rPr lang="en-CA" sz="1600" b="1">
              <a:latin typeface="Arial" panose="020B0604020202020204" pitchFamily="34" charset="0"/>
              <a:cs typeface="Arial" panose="020B0604020202020204" pitchFamily="34" charset="0"/>
            </a:rPr>
            <a:t>System</a:t>
          </a:r>
        </a:p>
      </xdr:txBody>
    </xdr:sp>
    <xdr:clientData/>
  </xdr:twoCellAnchor>
  <xdr:twoCellAnchor>
    <xdr:from>
      <xdr:col>16</xdr:col>
      <xdr:colOff>257175</xdr:colOff>
      <xdr:row>16</xdr:row>
      <xdr:rowOff>171450</xdr:rowOff>
    </xdr:from>
    <xdr:to>
      <xdr:col>19</xdr:col>
      <xdr:colOff>400050</xdr:colOff>
      <xdr:row>27</xdr:row>
      <xdr:rowOff>47625</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12753975" y="2647950"/>
          <a:ext cx="2076450" cy="20764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CA" sz="1600" b="1">
              <a:latin typeface="Arial" panose="020B0604020202020204" pitchFamily="34" charset="0"/>
              <a:cs typeface="Arial" panose="020B0604020202020204" pitchFamily="34" charset="0"/>
            </a:rPr>
            <a:t>Building or Facility</a:t>
          </a:r>
        </a:p>
      </xdr:txBody>
    </xdr:sp>
    <xdr:clientData/>
  </xdr:twoCellAnchor>
  <xdr:twoCellAnchor>
    <xdr:from>
      <xdr:col>16</xdr:col>
      <xdr:colOff>266700</xdr:colOff>
      <xdr:row>11</xdr:row>
      <xdr:rowOff>152400</xdr:rowOff>
    </xdr:from>
    <xdr:to>
      <xdr:col>19</xdr:col>
      <xdr:colOff>381000</xdr:colOff>
      <xdr:row>16</xdr:row>
      <xdr:rowOff>152400</xdr:rowOff>
    </xdr:to>
    <xdr:sp macro="" textlink="">
      <xdr:nvSpPr>
        <xdr:cNvPr id="9" name="Isosceles Triangle 8">
          <a:extLst>
            <a:ext uri="{FF2B5EF4-FFF2-40B4-BE49-F238E27FC236}">
              <a16:creationId xmlns:a16="http://schemas.microsoft.com/office/drawing/2014/main" id="{00000000-0008-0000-0200-000009000000}"/>
            </a:ext>
          </a:extLst>
        </xdr:cNvPr>
        <xdr:cNvSpPr/>
      </xdr:nvSpPr>
      <xdr:spPr>
        <a:xfrm>
          <a:off x="12763500" y="1628775"/>
          <a:ext cx="2047875" cy="1000125"/>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10</xdr:col>
      <xdr:colOff>56092</xdr:colOff>
      <xdr:row>29</xdr:row>
      <xdr:rowOff>188391</xdr:rowOff>
    </xdr:from>
    <xdr:to>
      <xdr:col>13</xdr:col>
      <xdr:colOff>467572</xdr:colOff>
      <xdr:row>35</xdr:row>
      <xdr:rowOff>97798</xdr:rowOff>
    </xdr:to>
    <xdr:sp macro="" textlink="">
      <xdr:nvSpPr>
        <xdr:cNvPr id="16" name="Rectangle 15">
          <a:extLst>
            <a:ext uri="{FF2B5EF4-FFF2-40B4-BE49-F238E27FC236}">
              <a16:creationId xmlns:a16="http://schemas.microsoft.com/office/drawing/2014/main" id="{00000000-0008-0000-0200-000010000000}"/>
            </a:ext>
          </a:extLst>
        </xdr:cNvPr>
        <xdr:cNvSpPr/>
      </xdr:nvSpPr>
      <xdr:spPr>
        <a:xfrm>
          <a:off x="9496425" y="5691724"/>
          <a:ext cx="2041314" cy="111590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CA" sz="1600" b="1">
              <a:latin typeface="Arial" panose="020B0604020202020204" pitchFamily="34" charset="0"/>
              <a:cs typeface="Arial" panose="020B0604020202020204" pitchFamily="34" charset="0"/>
            </a:rPr>
            <a:t>Other</a:t>
          </a:r>
          <a:r>
            <a:rPr lang="en-CA" sz="1600" b="1" baseline="0">
              <a:latin typeface="Arial" panose="020B0604020202020204" pitchFamily="34" charset="0"/>
              <a:cs typeface="Arial" panose="020B0604020202020204" pitchFamily="34" charset="0"/>
            </a:rPr>
            <a:t> Customers</a:t>
          </a:r>
          <a:endParaRPr lang="en-CA" sz="1600" b="1">
            <a:latin typeface="Arial" panose="020B0604020202020204" pitchFamily="34" charset="0"/>
            <a:cs typeface="Arial" panose="020B0604020202020204" pitchFamily="34" charset="0"/>
          </a:endParaRPr>
        </a:p>
      </xdr:txBody>
    </xdr:sp>
    <xdr:clientData/>
  </xdr:twoCellAnchor>
  <xdr:twoCellAnchor>
    <xdr:from>
      <xdr:col>2</xdr:col>
      <xdr:colOff>1283758</xdr:colOff>
      <xdr:row>12</xdr:row>
      <xdr:rowOff>130175</xdr:rowOff>
    </xdr:from>
    <xdr:to>
      <xdr:col>3</xdr:col>
      <xdr:colOff>921808</xdr:colOff>
      <xdr:row>15</xdr:row>
      <xdr:rowOff>197909</xdr:rowOff>
    </xdr:to>
    <xdr:sp macro="" textlink="">
      <xdr:nvSpPr>
        <xdr:cNvPr id="35" name="Rectangle 34">
          <a:extLst>
            <a:ext uri="{FF2B5EF4-FFF2-40B4-BE49-F238E27FC236}">
              <a16:creationId xmlns:a16="http://schemas.microsoft.com/office/drawing/2014/main" id="{00000000-0008-0000-0200-000023000000}"/>
            </a:ext>
          </a:extLst>
        </xdr:cNvPr>
        <xdr:cNvSpPr/>
      </xdr:nvSpPr>
      <xdr:spPr>
        <a:xfrm>
          <a:off x="2035175" y="2215092"/>
          <a:ext cx="1849966" cy="67098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CA" sz="1600" b="1">
              <a:latin typeface="Arial" panose="020B0604020202020204" pitchFamily="34" charset="0"/>
              <a:cs typeface="Arial" panose="020B0604020202020204" pitchFamily="34" charset="0"/>
            </a:rPr>
            <a:t>Energy Source</a:t>
          </a:r>
        </a:p>
      </xdr:txBody>
    </xdr:sp>
    <xdr:clientData/>
  </xdr:twoCellAnchor>
  <xdr:twoCellAnchor>
    <xdr:from>
      <xdr:col>4</xdr:col>
      <xdr:colOff>142876</xdr:colOff>
      <xdr:row>22</xdr:row>
      <xdr:rowOff>76201</xdr:rowOff>
    </xdr:from>
    <xdr:to>
      <xdr:col>4</xdr:col>
      <xdr:colOff>485776</xdr:colOff>
      <xdr:row>23</xdr:row>
      <xdr:rowOff>114303</xdr:rowOff>
    </xdr:to>
    <xdr:sp macro="" textlink="">
      <xdr:nvSpPr>
        <xdr:cNvPr id="38" name="Down Arrow 37">
          <a:extLst>
            <a:ext uri="{FF2B5EF4-FFF2-40B4-BE49-F238E27FC236}">
              <a16:creationId xmlns:a16="http://schemas.microsoft.com/office/drawing/2014/main" id="{00000000-0008-0000-0200-000026000000}"/>
            </a:ext>
          </a:extLst>
        </xdr:cNvPr>
        <xdr:cNvSpPr/>
      </xdr:nvSpPr>
      <xdr:spPr>
        <a:xfrm rot="5400000" flipV="1">
          <a:off x="5472112" y="3700465"/>
          <a:ext cx="238127" cy="342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2</xdr:col>
      <xdr:colOff>2109786</xdr:colOff>
      <xdr:row>16</xdr:row>
      <xdr:rowOff>101074</xdr:rowOff>
    </xdr:from>
    <xdr:to>
      <xdr:col>3</xdr:col>
      <xdr:colOff>135997</xdr:colOff>
      <xdr:row>18</xdr:row>
      <xdr:rowOff>43923</xdr:rowOff>
    </xdr:to>
    <xdr:sp macro="" textlink="">
      <xdr:nvSpPr>
        <xdr:cNvPr id="39" name="Down Arrow 38">
          <a:extLst>
            <a:ext uri="{FF2B5EF4-FFF2-40B4-BE49-F238E27FC236}">
              <a16:creationId xmlns:a16="http://schemas.microsoft.com/office/drawing/2014/main" id="{00000000-0008-0000-0200-000027000000}"/>
            </a:ext>
          </a:extLst>
        </xdr:cNvPr>
        <xdr:cNvSpPr/>
      </xdr:nvSpPr>
      <xdr:spPr>
        <a:xfrm rot="10800000" flipV="1">
          <a:off x="2861203" y="2990324"/>
          <a:ext cx="238127" cy="3450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6</xdr:col>
      <xdr:colOff>28575</xdr:colOff>
      <xdr:row>6</xdr:row>
      <xdr:rowOff>114300</xdr:rowOff>
    </xdr:from>
    <xdr:to>
      <xdr:col>6</xdr:col>
      <xdr:colOff>201375</xdr:colOff>
      <xdr:row>19</xdr:row>
      <xdr:rowOff>74703</xdr:rowOff>
    </xdr:to>
    <xdr:sp macro="" textlink="">
      <xdr:nvSpPr>
        <xdr:cNvPr id="20" name="Down Arrow 19">
          <a:extLst>
            <a:ext uri="{FF2B5EF4-FFF2-40B4-BE49-F238E27FC236}">
              <a16:creationId xmlns:a16="http://schemas.microsoft.com/office/drawing/2014/main" id="{00000000-0008-0000-0200-000014000000}"/>
            </a:ext>
          </a:extLst>
        </xdr:cNvPr>
        <xdr:cNvSpPr/>
      </xdr:nvSpPr>
      <xdr:spPr>
        <a:xfrm>
          <a:off x="6324600" y="514350"/>
          <a:ext cx="172800" cy="2636928"/>
        </a:xfrm>
        <a:prstGeom prst="downArrow">
          <a:avLst/>
        </a:prstGeom>
        <a:solidFill>
          <a:srgbClr val="00B0F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6</xdr:col>
      <xdr:colOff>228599</xdr:colOff>
      <xdr:row>7</xdr:row>
      <xdr:rowOff>9524</xdr:rowOff>
    </xdr:from>
    <xdr:to>
      <xdr:col>6</xdr:col>
      <xdr:colOff>401399</xdr:colOff>
      <xdr:row>19</xdr:row>
      <xdr:rowOff>85723</xdr:rowOff>
    </xdr:to>
    <xdr:sp macro="" textlink="">
      <xdr:nvSpPr>
        <xdr:cNvPr id="21" name="Down Arrow 20">
          <a:extLst>
            <a:ext uri="{FF2B5EF4-FFF2-40B4-BE49-F238E27FC236}">
              <a16:creationId xmlns:a16="http://schemas.microsoft.com/office/drawing/2014/main" id="{00000000-0008-0000-0200-000015000000}"/>
            </a:ext>
          </a:extLst>
        </xdr:cNvPr>
        <xdr:cNvSpPr/>
      </xdr:nvSpPr>
      <xdr:spPr>
        <a:xfrm flipV="1">
          <a:off x="6524624" y="609599"/>
          <a:ext cx="172800" cy="2552699"/>
        </a:xfrm>
        <a:prstGeom prst="down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6</xdr:col>
      <xdr:colOff>76199</xdr:colOff>
      <xdr:row>6</xdr:row>
      <xdr:rowOff>19050</xdr:rowOff>
    </xdr:from>
    <xdr:to>
      <xdr:col>20</xdr:col>
      <xdr:colOff>504824</xdr:colOff>
      <xdr:row>6</xdr:row>
      <xdr:rowOff>190500</xdr:rowOff>
    </xdr:to>
    <xdr:sp macro="" textlink="">
      <xdr:nvSpPr>
        <xdr:cNvPr id="22" name="Down Arrow 21">
          <a:extLst>
            <a:ext uri="{FF2B5EF4-FFF2-40B4-BE49-F238E27FC236}">
              <a16:creationId xmlns:a16="http://schemas.microsoft.com/office/drawing/2014/main" id="{00000000-0008-0000-0200-000016000000}"/>
            </a:ext>
          </a:extLst>
        </xdr:cNvPr>
        <xdr:cNvSpPr/>
      </xdr:nvSpPr>
      <xdr:spPr>
        <a:xfrm rot="5400000" flipH="1">
          <a:off x="10625137" y="-3833813"/>
          <a:ext cx="171450" cy="8677275"/>
        </a:xfrm>
        <a:prstGeom prst="downArrow">
          <a:avLst/>
        </a:prstGeom>
        <a:solidFill>
          <a:srgbClr val="00B0F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17</xdr:col>
      <xdr:colOff>380999</xdr:colOff>
      <xdr:row>7</xdr:row>
      <xdr:rowOff>28576</xdr:rowOff>
    </xdr:from>
    <xdr:to>
      <xdr:col>17</xdr:col>
      <xdr:colOff>553799</xdr:colOff>
      <xdr:row>11</xdr:row>
      <xdr:rowOff>114300</xdr:rowOff>
    </xdr:to>
    <xdr:sp macro="" textlink="">
      <xdr:nvSpPr>
        <xdr:cNvPr id="26" name="Down Arrow 25">
          <a:extLst>
            <a:ext uri="{FF2B5EF4-FFF2-40B4-BE49-F238E27FC236}">
              <a16:creationId xmlns:a16="http://schemas.microsoft.com/office/drawing/2014/main" id="{00000000-0008-0000-0200-00001A000000}"/>
            </a:ext>
          </a:extLst>
        </xdr:cNvPr>
        <xdr:cNvSpPr/>
      </xdr:nvSpPr>
      <xdr:spPr>
        <a:xfrm>
          <a:off x="13096874" y="628651"/>
          <a:ext cx="172800" cy="962024"/>
        </a:xfrm>
        <a:prstGeom prst="downArrow">
          <a:avLst/>
        </a:prstGeom>
        <a:solidFill>
          <a:srgbClr val="FF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17</xdr:col>
      <xdr:colOff>571500</xdr:colOff>
      <xdr:row>6</xdr:row>
      <xdr:rowOff>57149</xdr:rowOff>
    </xdr:from>
    <xdr:to>
      <xdr:col>18</xdr:col>
      <xdr:colOff>134700</xdr:colOff>
      <xdr:row>11</xdr:row>
      <xdr:rowOff>104777</xdr:rowOff>
    </xdr:to>
    <xdr:sp macro="" textlink="">
      <xdr:nvSpPr>
        <xdr:cNvPr id="27" name="Down Arrow 26">
          <a:extLst>
            <a:ext uri="{FF2B5EF4-FFF2-40B4-BE49-F238E27FC236}">
              <a16:creationId xmlns:a16="http://schemas.microsoft.com/office/drawing/2014/main" id="{00000000-0008-0000-0200-00001B000000}"/>
            </a:ext>
          </a:extLst>
        </xdr:cNvPr>
        <xdr:cNvSpPr/>
      </xdr:nvSpPr>
      <xdr:spPr>
        <a:xfrm flipV="1">
          <a:off x="13287375" y="457199"/>
          <a:ext cx="172800" cy="1123953"/>
        </a:xfrm>
        <a:prstGeom prst="downArrow">
          <a:avLst/>
        </a:prstGeom>
        <a:solidFill>
          <a:srgbClr val="00B0F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20</xdr:col>
      <xdr:colOff>398700</xdr:colOff>
      <xdr:row>6</xdr:row>
      <xdr:rowOff>57150</xdr:rowOff>
    </xdr:from>
    <xdr:to>
      <xdr:col>20</xdr:col>
      <xdr:colOff>571500</xdr:colOff>
      <xdr:row>33</xdr:row>
      <xdr:rowOff>28573</xdr:rowOff>
    </xdr:to>
    <xdr:sp macro="" textlink="">
      <xdr:nvSpPr>
        <xdr:cNvPr id="34" name="Down Arrow 33">
          <a:extLst>
            <a:ext uri="{FF2B5EF4-FFF2-40B4-BE49-F238E27FC236}">
              <a16:creationId xmlns:a16="http://schemas.microsoft.com/office/drawing/2014/main" id="{00000000-0008-0000-0200-000022000000}"/>
            </a:ext>
          </a:extLst>
        </xdr:cNvPr>
        <xdr:cNvSpPr/>
      </xdr:nvSpPr>
      <xdr:spPr>
        <a:xfrm rot="10800000" flipH="1">
          <a:off x="14943375" y="457200"/>
          <a:ext cx="172800" cy="5448298"/>
        </a:xfrm>
        <a:prstGeom prst="downArrow">
          <a:avLst/>
        </a:prstGeom>
        <a:solidFill>
          <a:srgbClr val="00B0F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13</xdr:col>
      <xdr:colOff>542926</xdr:colOff>
      <xdr:row>32</xdr:row>
      <xdr:rowOff>114302</xdr:rowOff>
    </xdr:from>
    <xdr:to>
      <xdr:col>20</xdr:col>
      <xdr:colOff>542928</xdr:colOff>
      <xdr:row>33</xdr:row>
      <xdr:rowOff>85728</xdr:rowOff>
    </xdr:to>
    <xdr:sp macro="" textlink="">
      <xdr:nvSpPr>
        <xdr:cNvPr id="37" name="Down Arrow 36">
          <a:extLst>
            <a:ext uri="{FF2B5EF4-FFF2-40B4-BE49-F238E27FC236}">
              <a16:creationId xmlns:a16="http://schemas.microsoft.com/office/drawing/2014/main" id="{00000000-0008-0000-0200-000025000000}"/>
            </a:ext>
          </a:extLst>
        </xdr:cNvPr>
        <xdr:cNvSpPr/>
      </xdr:nvSpPr>
      <xdr:spPr>
        <a:xfrm rot="5400000" flipV="1">
          <a:off x="12815889" y="3690939"/>
          <a:ext cx="171451" cy="4371977"/>
        </a:xfrm>
        <a:prstGeom prst="downArrow">
          <a:avLst/>
        </a:prstGeom>
        <a:solidFill>
          <a:srgbClr val="00B0F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solidFill>
        <a:ln>
          <a:solidFill>
            <a:srgbClr val="C00000"/>
          </a:solidFill>
        </a:ln>
      </a:spPr>
      <a:bodyPr vertOverflow="clip" rtlCol="0" anchor="ctr"/>
      <a:lstStyle>
        <a:defPPr algn="ctr">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arbon.neutral@gov.bc.ca"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heclimateregistry.org/wp-content/uploads/2025/06/General-Reporting-Protocol-3.0_The-Climate-Registry_rev.6-5-25.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apps.cer-rec.gc.ca/Conversion/conversion-tables.aspx?GoCTemplateCulture=en-CA" TargetMode="External"/><Relationship Id="rId2" Type="http://schemas.openxmlformats.org/officeDocument/2006/relationships/hyperlink" Target="https://www150.statcan.gc.ca/n1/en/catalogue/57-003-X" TargetMode="External"/><Relationship Id="rId1" Type="http://schemas.openxmlformats.org/officeDocument/2006/relationships/hyperlink" Target="https://publications.gc.ca/site/eng/9.506002/publication.html" TargetMode="External"/><Relationship Id="rId5" Type="http://schemas.openxmlformats.org/officeDocument/2006/relationships/printerSettings" Target="../printerSettings/printerSettings5.bin"/><Relationship Id="rId4" Type="http://schemas.openxmlformats.org/officeDocument/2006/relationships/hyperlink" Target="https://www2.gov.bc.ca/gov/content?id=616BC0B3E8354AD3B500B279FE56B337"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4"/>
  <sheetViews>
    <sheetView tabSelected="1" zoomScale="103" zoomScaleNormal="103" workbookViewId="0">
      <selection activeCell="B12" sqref="B12"/>
    </sheetView>
  </sheetViews>
  <sheetFormatPr defaultColWidth="9.33203125" defaultRowHeight="13.8" x14ac:dyDescent="0.25"/>
  <cols>
    <col min="1" max="1" width="6.6640625" style="164" customWidth="1"/>
    <col min="2" max="2" width="48.5546875" style="3" customWidth="1"/>
    <col min="3" max="3" width="138.5546875" style="3" customWidth="1"/>
    <col min="4" max="16384" width="9.33203125" style="3"/>
  </cols>
  <sheetData>
    <row r="1" spans="1:3" ht="24.6" x14ac:dyDescent="0.4">
      <c r="A1" s="3"/>
      <c r="B1" s="158" t="s">
        <v>285</v>
      </c>
    </row>
    <row r="2" spans="1:3" s="23" customFormat="1" ht="16.2" customHeight="1" x14ac:dyDescent="0.3">
      <c r="A2" s="181"/>
      <c r="B2" s="23" t="s">
        <v>0</v>
      </c>
    </row>
    <row r="3" spans="1:3" s="23" customFormat="1" ht="16.2" customHeight="1" x14ac:dyDescent="0.3">
      <c r="A3" s="181"/>
      <c r="B3" s="23" t="s">
        <v>1</v>
      </c>
    </row>
    <row r="4" spans="1:3" s="23" customFormat="1" ht="16.2" customHeight="1" x14ac:dyDescent="0.3">
      <c r="A4" s="181"/>
      <c r="B4" s="23" t="s">
        <v>2</v>
      </c>
    </row>
    <row r="5" spans="1:3" s="23" customFormat="1" ht="16.2" customHeight="1" x14ac:dyDescent="0.3">
      <c r="A5" s="181"/>
      <c r="B5" s="182" t="s">
        <v>3</v>
      </c>
    </row>
    <row r="6" spans="1:3" x14ac:dyDescent="0.25">
      <c r="B6" s="159"/>
    </row>
    <row r="7" spans="1:3" s="177" customFormat="1" ht="45.6" customHeight="1" x14ac:dyDescent="0.3">
      <c r="A7" s="238"/>
      <c r="B7" s="404" t="s">
        <v>261</v>
      </c>
      <c r="C7" s="405"/>
    </row>
    <row r="8" spans="1:3" s="177" customFormat="1" ht="54.6" customHeight="1" x14ac:dyDescent="0.3">
      <c r="A8" s="238"/>
      <c r="B8" s="404" t="s">
        <v>262</v>
      </c>
      <c r="C8" s="405"/>
    </row>
    <row r="9" spans="1:3" s="177" customFormat="1" ht="37.799999999999997" customHeight="1" x14ac:dyDescent="0.3">
      <c r="A9" s="238"/>
      <c r="B9" s="404" t="s">
        <v>269</v>
      </c>
      <c r="C9" s="405"/>
    </row>
    <row r="10" spans="1:3" s="160" customFormat="1" ht="17.399999999999999" x14ac:dyDescent="0.3">
      <c r="A10" s="166"/>
    </row>
    <row r="11" spans="1:3" s="160" customFormat="1" ht="17.399999999999999" x14ac:dyDescent="0.3">
      <c r="A11" s="165"/>
      <c r="B11" s="167" t="s">
        <v>4</v>
      </c>
      <c r="C11" s="168"/>
    </row>
    <row r="12" spans="1:3" s="177" customFormat="1" ht="34.799999999999997" x14ac:dyDescent="0.3">
      <c r="A12" s="239"/>
      <c r="B12" s="175" t="s">
        <v>5</v>
      </c>
      <c r="C12" s="176" t="s">
        <v>237</v>
      </c>
    </row>
    <row r="13" spans="1:3" s="177" customFormat="1" ht="19.8" customHeight="1" x14ac:dyDescent="0.3">
      <c r="A13" s="239"/>
      <c r="B13" s="175" t="s">
        <v>6</v>
      </c>
      <c r="C13" s="177" t="s">
        <v>7</v>
      </c>
    </row>
    <row r="14" spans="1:3" s="177" customFormat="1" ht="35.4" customHeight="1" x14ac:dyDescent="0.3">
      <c r="A14" s="239"/>
      <c r="B14" s="175" t="s">
        <v>117</v>
      </c>
      <c r="C14" s="178" t="s">
        <v>8</v>
      </c>
    </row>
    <row r="15" spans="1:3" s="177" customFormat="1" ht="34.799999999999997" x14ac:dyDescent="0.3">
      <c r="A15" s="239"/>
      <c r="B15" s="175" t="s">
        <v>244</v>
      </c>
      <c r="C15" s="178" t="s">
        <v>9</v>
      </c>
    </row>
    <row r="16" spans="1:3" s="177" customFormat="1" ht="17.399999999999999" x14ac:dyDescent="0.3">
      <c r="A16" s="239"/>
      <c r="B16" s="175" t="s">
        <v>239</v>
      </c>
      <c r="C16" s="177" t="s">
        <v>240</v>
      </c>
    </row>
    <row r="17" spans="1:20" s="160" customFormat="1" ht="17.399999999999999" x14ac:dyDescent="0.3">
      <c r="A17" s="166"/>
      <c r="P17" s="170"/>
    </row>
    <row r="18" spans="1:20" s="160" customFormat="1" ht="17.399999999999999" x14ac:dyDescent="0.3">
      <c r="A18" s="165"/>
      <c r="B18" s="167" t="s">
        <v>10</v>
      </c>
      <c r="P18" s="161"/>
    </row>
    <row r="19" spans="1:20" s="160" customFormat="1" ht="41.4" customHeight="1" x14ac:dyDescent="0.3">
      <c r="A19" s="165"/>
      <c r="B19" s="406" t="s">
        <v>281</v>
      </c>
      <c r="C19" s="407"/>
      <c r="P19" s="161"/>
    </row>
    <row r="20" spans="1:20" s="160" customFormat="1" ht="36.6" customHeight="1" x14ac:dyDescent="0.3">
      <c r="A20" s="169" t="s">
        <v>11</v>
      </c>
      <c r="B20" s="404" t="s">
        <v>245</v>
      </c>
      <c r="C20" s="405"/>
      <c r="T20" s="161"/>
    </row>
    <row r="21" spans="1:20" s="160" customFormat="1" ht="17.399999999999999" x14ac:dyDescent="0.3">
      <c r="A21" s="169" t="s">
        <v>12</v>
      </c>
      <c r="B21" s="160" t="s">
        <v>13</v>
      </c>
    </row>
    <row r="22" spans="1:20" s="160" customFormat="1" ht="17.399999999999999" x14ac:dyDescent="0.3">
      <c r="A22" s="180" t="s">
        <v>14</v>
      </c>
      <c r="B22" s="160" t="s">
        <v>15</v>
      </c>
      <c r="F22" s="161"/>
    </row>
    <row r="23" spans="1:20" s="160" customFormat="1" ht="17.399999999999999" x14ac:dyDescent="0.3">
      <c r="A23" s="180" t="s">
        <v>16</v>
      </c>
      <c r="B23" s="160" t="s">
        <v>17</v>
      </c>
      <c r="F23" s="161"/>
    </row>
    <row r="24" spans="1:20" s="160" customFormat="1" ht="42" customHeight="1" x14ac:dyDescent="0.3">
      <c r="A24" s="179" t="s">
        <v>18</v>
      </c>
      <c r="B24" s="404" t="s">
        <v>238</v>
      </c>
      <c r="C24" s="405"/>
    </row>
    <row r="25" spans="1:20" s="160" customFormat="1" ht="20.25" customHeight="1" x14ac:dyDescent="0.3">
      <c r="A25" s="179" t="s">
        <v>19</v>
      </c>
      <c r="B25" s="404" t="s">
        <v>20</v>
      </c>
      <c r="C25" s="405"/>
      <c r="T25" s="161"/>
    </row>
    <row r="26" spans="1:20" s="160" customFormat="1" ht="21" customHeight="1" x14ac:dyDescent="0.3">
      <c r="A26" s="180" t="s">
        <v>21</v>
      </c>
      <c r="B26" s="160" t="s">
        <v>22</v>
      </c>
    </row>
    <row r="27" spans="1:20" s="160" customFormat="1" ht="17.399999999999999" x14ac:dyDescent="0.3">
      <c r="A27" s="171" t="s">
        <v>23</v>
      </c>
      <c r="B27" s="160" t="s">
        <v>24</v>
      </c>
    </row>
    <row r="28" spans="1:20" s="160" customFormat="1" ht="17.399999999999999" x14ac:dyDescent="0.3">
      <c r="A28" s="171" t="s">
        <v>177</v>
      </c>
      <c r="B28" s="402" t="s">
        <v>267</v>
      </c>
      <c r="C28" s="403"/>
    </row>
    <row r="43" spans="2:2" ht="17.399999999999999" x14ac:dyDescent="0.3">
      <c r="B43" s="160"/>
    </row>
    <row r="44" spans="2:2" ht="17.399999999999999" x14ac:dyDescent="0.3">
      <c r="B44" s="160"/>
    </row>
  </sheetData>
  <sheetProtection algorithmName="SHA-512" hashValue="AFkysDWj2Cqx4nYXHj3tabK+k2OkIx91VkS+A9mjDuyxSiZkRrI9A8SQWVkz3K3Q25DfYaUBjp/y/+qzUqFigA==" saltValue="xLC5rF6mmLNr0PhnxgEVuQ==" spinCount="100000" sheet="1" selectLockedCells="1"/>
  <mergeCells count="8">
    <mergeCell ref="B28:C28"/>
    <mergeCell ref="B8:C8"/>
    <mergeCell ref="B7:C7"/>
    <mergeCell ref="B20:C20"/>
    <mergeCell ref="B24:C24"/>
    <mergeCell ref="B25:C25"/>
    <mergeCell ref="B19:C19"/>
    <mergeCell ref="B9:C9"/>
  </mergeCells>
  <hyperlinks>
    <hyperlink ref="B12" location="'Imported Steam, Heat or Cooling'!A1" display="Imported Steam, Heat or Cooling" xr:uid="{00000000-0004-0000-0000-000001000000}"/>
    <hyperlink ref="B16" location="'Update Log'!A1" display="Update Log" xr:uid="{00000000-0004-0000-0000-000002000000}"/>
    <hyperlink ref="B13" location="'Schematic of DE or Steam System'!A1" display="2. Schematic of DE or Steam System -" xr:uid="{00000000-0004-0000-0000-000003000000}"/>
    <hyperlink ref="B5" r:id="rId1" xr:uid="{C1F814A0-4DA9-4170-9C99-A663C82F4CD8}"/>
    <hyperlink ref="B15" location="'Glossary, Sources and Notes'!A1" display="Glossary and Notes" xr:uid="{FD2F285E-B91C-48F8-9B15-5BFCD161A1FE}"/>
    <hyperlink ref="B14" location="'Energy + Emissn Conv''n Factors'!A1" display="Energy and Emission Conversion Factors" xr:uid="{DB9112C0-6FB7-4982-9387-9A5F46722D98}"/>
  </hyperlink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sheetPr>
  <dimension ref="A1:S117"/>
  <sheetViews>
    <sheetView zoomScaleNormal="100" workbookViewId="0">
      <selection activeCell="B22" sqref="B22"/>
    </sheetView>
  </sheetViews>
  <sheetFormatPr defaultColWidth="9.33203125" defaultRowHeight="13.8" x14ac:dyDescent="0.25"/>
  <cols>
    <col min="1" max="1" width="4.5546875" style="3" customWidth="1"/>
    <col min="2" max="2" width="38.44140625" style="3" customWidth="1"/>
    <col min="3" max="3" width="18.6640625" style="3" customWidth="1"/>
    <col min="4" max="4" width="14.33203125" style="3" customWidth="1"/>
    <col min="5" max="5" width="17.6640625" style="3" customWidth="1"/>
    <col min="6" max="6" width="23.33203125" style="3" customWidth="1"/>
    <col min="7" max="7" width="19" style="3" customWidth="1"/>
    <col min="8" max="8" width="19.6640625" style="55" customWidth="1"/>
    <col min="9" max="9" width="20.6640625" style="3" customWidth="1"/>
    <col min="10" max="10" width="17.44140625" style="3" bestFit="1" customWidth="1"/>
    <col min="11" max="11" width="15.88671875" style="3" customWidth="1"/>
    <col min="12" max="12" width="14.33203125" style="3" customWidth="1"/>
    <col min="13" max="13" width="14" style="3" bestFit="1" customWidth="1"/>
    <col min="14" max="14" width="14.88671875" style="3" customWidth="1"/>
    <col min="15" max="33" width="9.33203125" style="3"/>
    <col min="34" max="35" width="9.33203125" style="3" customWidth="1"/>
    <col min="36" max="16384" width="9.33203125" style="3"/>
  </cols>
  <sheetData>
    <row r="1" spans="1:19" ht="24.6" x14ac:dyDescent="0.4">
      <c r="B1" s="424" t="s">
        <v>25</v>
      </c>
      <c r="C1" s="425"/>
      <c r="D1" s="425"/>
      <c r="E1" s="425"/>
      <c r="F1" s="425"/>
      <c r="G1" s="425"/>
      <c r="H1" s="425"/>
      <c r="I1" s="425"/>
      <c r="J1" s="425"/>
      <c r="K1" s="425"/>
      <c r="L1" s="425"/>
      <c r="M1" s="425"/>
      <c r="N1" s="425"/>
      <c r="O1" s="425"/>
      <c r="P1" s="425"/>
      <c r="Q1" s="425"/>
      <c r="R1" s="425"/>
      <c r="S1" s="426"/>
    </row>
    <row r="2" spans="1:19" ht="16.2" customHeight="1" x14ac:dyDescent="0.25">
      <c r="B2" s="3" t="s">
        <v>220</v>
      </c>
      <c r="F2" s="299" t="s">
        <v>221</v>
      </c>
    </row>
    <row r="3" spans="1:19" ht="16.2" customHeight="1" thickBot="1" x14ac:dyDescent="0.3">
      <c r="B3" s="9"/>
    </row>
    <row r="4" spans="1:19" ht="16.2" customHeight="1" thickBot="1" x14ac:dyDescent="0.3">
      <c r="A4" s="10"/>
      <c r="B4" s="366" t="s">
        <v>26</v>
      </c>
      <c r="C4" s="11"/>
    </row>
    <row r="5" spans="1:19" ht="16.2" customHeight="1" thickBot="1" x14ac:dyDescent="0.3">
      <c r="A5" s="10"/>
      <c r="B5" s="365" t="s">
        <v>27</v>
      </c>
      <c r="C5" s="11"/>
      <c r="E5" s="6"/>
      <c r="G5" s="14"/>
    </row>
    <row r="6" spans="1:19" ht="16.2" customHeight="1" x14ac:dyDescent="0.25">
      <c r="A6" s="10"/>
      <c r="B6" s="18"/>
    </row>
    <row r="7" spans="1:19" ht="17.399999999999999" x14ac:dyDescent="0.25">
      <c r="A7" s="10"/>
      <c r="B7" s="287" t="s">
        <v>219</v>
      </c>
      <c r="C7" s="248"/>
      <c r="K7" s="298"/>
    </row>
    <row r="8" spans="1:19" ht="16.2" customHeight="1" x14ac:dyDescent="0.25">
      <c r="A8" s="10"/>
      <c r="B8" s="3" t="s">
        <v>254</v>
      </c>
      <c r="C8" s="4"/>
      <c r="D8" s="11"/>
    </row>
    <row r="9" spans="1:19" ht="16.2" customHeight="1" x14ac:dyDescent="0.25">
      <c r="B9" s="151" t="s">
        <v>28</v>
      </c>
      <c r="C9" s="151" t="s">
        <v>29</v>
      </c>
    </row>
    <row r="10" spans="1:19" ht="16.2" customHeight="1" x14ac:dyDescent="0.25">
      <c r="B10" s="153"/>
      <c r="C10" s="250" t="s">
        <v>30</v>
      </c>
    </row>
    <row r="11" spans="1:19" ht="16.2" customHeight="1" x14ac:dyDescent="0.25">
      <c r="B11" s="18"/>
      <c r="C11" s="18"/>
    </row>
    <row r="12" spans="1:19" ht="17.399999999999999" x14ac:dyDescent="0.25">
      <c r="A12" s="10"/>
      <c r="B12" s="295" t="s">
        <v>31</v>
      </c>
      <c r="C12" s="259"/>
    </row>
    <row r="13" spans="1:19" ht="16.95" customHeight="1" x14ac:dyDescent="0.25">
      <c r="A13" s="10"/>
      <c r="B13" s="259" t="s">
        <v>247</v>
      </c>
      <c r="C13" s="259"/>
    </row>
    <row r="14" spans="1:19" ht="30" customHeight="1" x14ac:dyDescent="0.25">
      <c r="A14" s="10"/>
      <c r="B14" s="417" t="s">
        <v>246</v>
      </c>
      <c r="C14" s="412"/>
      <c r="D14" s="412"/>
      <c r="E14" s="412"/>
      <c r="F14" s="412"/>
      <c r="G14" s="412"/>
      <c r="H14" s="412"/>
      <c r="I14" s="412"/>
      <c r="J14" s="412"/>
      <c r="K14" s="413"/>
    </row>
    <row r="15" spans="1:19" x14ac:dyDescent="0.25">
      <c r="A15" s="10"/>
      <c r="B15" s="259"/>
      <c r="C15" s="259"/>
    </row>
    <row r="16" spans="1:19" ht="34.950000000000003" customHeight="1" x14ac:dyDescent="0.25">
      <c r="A16" s="10"/>
      <c r="B16" s="428" t="s">
        <v>263</v>
      </c>
      <c r="C16" s="429"/>
      <c r="D16" s="429"/>
      <c r="E16" s="429"/>
      <c r="F16" s="429"/>
      <c r="G16" s="429"/>
      <c r="H16" s="429"/>
      <c r="I16" s="429"/>
      <c r="J16" s="429"/>
      <c r="K16" s="430"/>
    </row>
    <row r="17" spans="1:14" ht="17.399999999999999" x14ac:dyDescent="0.3">
      <c r="A17" s="10"/>
      <c r="B17" s="296" t="s">
        <v>32</v>
      </c>
      <c r="C17" s="297"/>
      <c r="D17" s="106"/>
    </row>
    <row r="18" spans="1:14" s="23" customFormat="1" ht="16.2" customHeight="1" x14ac:dyDescent="0.3">
      <c r="A18" s="19"/>
      <c r="B18" s="163" t="s">
        <v>33</v>
      </c>
      <c r="C18" s="268"/>
      <c r="D18" s="292"/>
      <c r="H18" s="289"/>
    </row>
    <row r="19" spans="1:14" ht="16.2" customHeight="1" x14ac:dyDescent="0.25">
      <c r="A19" s="10"/>
      <c r="B19" s="414" t="s">
        <v>34</v>
      </c>
      <c r="C19" s="415"/>
      <c r="D19" s="415"/>
      <c r="E19" s="415"/>
      <c r="F19" s="415"/>
      <c r="G19" s="415"/>
      <c r="H19" s="415"/>
      <c r="I19" s="415"/>
      <c r="J19" s="416"/>
      <c r="K19" s="6"/>
    </row>
    <row r="20" spans="1:14" ht="57.6" customHeight="1" x14ac:dyDescent="0.25">
      <c r="A20" s="10"/>
      <c r="B20" s="412" t="s">
        <v>264</v>
      </c>
      <c r="C20" s="412"/>
      <c r="D20" s="412"/>
      <c r="E20" s="412"/>
      <c r="F20" s="412"/>
      <c r="G20" s="412"/>
      <c r="H20" s="412"/>
      <c r="I20" s="412"/>
      <c r="J20" s="413"/>
      <c r="K20" s="6"/>
    </row>
    <row r="21" spans="1:14" ht="16.2" customHeight="1" x14ac:dyDescent="0.25">
      <c r="A21" s="10"/>
      <c r="B21" s="151" t="s">
        <v>35</v>
      </c>
      <c r="C21" s="151" t="s">
        <v>29</v>
      </c>
      <c r="N21" s="6"/>
    </row>
    <row r="22" spans="1:14" ht="16.2" customHeight="1" x14ac:dyDescent="0.25">
      <c r="B22" s="363"/>
      <c r="C22" s="294" t="s">
        <v>36</v>
      </c>
      <c r="D22" s="23"/>
      <c r="E22" s="9"/>
      <c r="F22" s="23"/>
      <c r="G22" s="23"/>
      <c r="I22" s="282"/>
      <c r="N22" s="6"/>
    </row>
    <row r="23" spans="1:14" ht="16.2" customHeight="1" x14ac:dyDescent="0.35">
      <c r="A23" s="10"/>
      <c r="B23" s="155"/>
      <c r="C23" s="250" t="s">
        <v>37</v>
      </c>
      <c r="D23" s="9"/>
      <c r="I23" s="6"/>
    </row>
    <row r="24" spans="1:14" ht="16.2" customHeight="1" x14ac:dyDescent="0.25">
      <c r="A24" s="10"/>
      <c r="B24" s="281"/>
      <c r="C24" s="281"/>
      <c r="D24" s="9"/>
      <c r="E24" s="9"/>
      <c r="I24" s="282"/>
    </row>
    <row r="25" spans="1:14" ht="16.2" customHeight="1" x14ac:dyDescent="0.25">
      <c r="A25" s="10"/>
      <c r="B25" s="151" t="s">
        <v>38</v>
      </c>
      <c r="C25" s="11"/>
      <c r="D25" s="9"/>
      <c r="E25" s="9"/>
      <c r="F25" s="11"/>
    </row>
    <row r="26" spans="1:14" ht="33" customHeight="1" x14ac:dyDescent="0.25">
      <c r="A26" s="10"/>
      <c r="B26" s="367"/>
      <c r="C26" s="409" t="s">
        <v>39</v>
      </c>
      <c r="D26" s="410"/>
      <c r="E26" s="410"/>
      <c r="F26" s="410"/>
      <c r="G26" s="410"/>
      <c r="H26" s="410"/>
      <c r="I26" s="410"/>
      <c r="J26" s="411"/>
      <c r="M26" s="6"/>
      <c r="N26" s="6"/>
    </row>
    <row r="27" spans="1:14" ht="29.4" customHeight="1" x14ac:dyDescent="0.25">
      <c r="A27" s="10"/>
      <c r="B27" s="367"/>
      <c r="C27" s="409" t="s">
        <v>40</v>
      </c>
      <c r="D27" s="410"/>
      <c r="E27" s="410"/>
      <c r="F27" s="410"/>
      <c r="G27" s="410"/>
      <c r="H27" s="410"/>
      <c r="I27" s="410"/>
      <c r="J27" s="411"/>
    </row>
    <row r="28" spans="1:14" ht="16.2" customHeight="1" x14ac:dyDescent="0.25">
      <c r="A28" s="10"/>
      <c r="B28" s="241">
        <f>IF(ISBLANK(B26),65%,B26*B27)</f>
        <v>0.65</v>
      </c>
      <c r="C28" s="283" t="s">
        <v>41</v>
      </c>
      <c r="D28" s="284"/>
      <c r="E28" s="284"/>
      <c r="F28" s="285"/>
      <c r="G28" s="283"/>
      <c r="H28" s="286"/>
      <c r="I28" s="283"/>
      <c r="J28" s="283"/>
    </row>
    <row r="29" spans="1:14" x14ac:dyDescent="0.25">
      <c r="A29" s="10"/>
      <c r="B29" s="281"/>
      <c r="C29" s="281"/>
      <c r="D29" s="9"/>
      <c r="E29" s="9"/>
      <c r="F29" s="11"/>
    </row>
    <row r="30" spans="1:14" s="23" customFormat="1" ht="19.95" customHeight="1" x14ac:dyDescent="0.3">
      <c r="A30" s="19"/>
      <c r="B30" s="287" t="s">
        <v>248</v>
      </c>
      <c r="C30" s="288"/>
      <c r="D30" s="162"/>
      <c r="E30" s="162"/>
      <c r="F30" s="34"/>
      <c r="H30" s="289"/>
    </row>
    <row r="31" spans="1:14" s="23" customFormat="1" ht="19.95" customHeight="1" x14ac:dyDescent="0.3">
      <c r="A31" s="19"/>
      <c r="B31" s="290" t="s">
        <v>42</v>
      </c>
      <c r="C31" s="291"/>
      <c r="D31" s="292"/>
      <c r="H31" s="289"/>
      <c r="N31" s="154"/>
    </row>
    <row r="32" spans="1:14" s="23" customFormat="1" ht="16.2" customHeight="1" x14ac:dyDescent="0.3">
      <c r="A32" s="19"/>
      <c r="B32" s="23" t="s">
        <v>253</v>
      </c>
      <c r="C32" s="288"/>
      <c r="F32" s="34"/>
      <c r="H32" s="289"/>
    </row>
    <row r="33" spans="1:17" s="23" customFormat="1" ht="16.2" customHeight="1" x14ac:dyDescent="0.3">
      <c r="A33" s="19"/>
      <c r="B33" s="23" t="s">
        <v>43</v>
      </c>
      <c r="C33" s="288"/>
      <c r="F33" s="34"/>
      <c r="H33" s="289"/>
    </row>
    <row r="34" spans="1:17" s="23" customFormat="1" ht="16.2" customHeight="1" x14ac:dyDescent="0.3">
      <c r="A34" s="19"/>
      <c r="B34" s="23" t="s">
        <v>258</v>
      </c>
      <c r="C34" s="288"/>
      <c r="F34" s="34"/>
      <c r="H34" s="289"/>
    </row>
    <row r="35" spans="1:17" s="23" customFormat="1" ht="16.2" customHeight="1" x14ac:dyDescent="0.3">
      <c r="A35" s="19"/>
      <c r="B35" s="23" t="s">
        <v>44</v>
      </c>
      <c r="C35" s="288"/>
      <c r="F35" s="34"/>
      <c r="H35" s="289"/>
    </row>
    <row r="36" spans="1:17" s="23" customFormat="1" ht="60" x14ac:dyDescent="0.3">
      <c r="A36" s="19"/>
      <c r="B36" s="293" t="s">
        <v>45</v>
      </c>
      <c r="C36" s="293" t="s">
        <v>101</v>
      </c>
      <c r="D36" s="293" t="s">
        <v>47</v>
      </c>
      <c r="E36" s="293" t="s">
        <v>48</v>
      </c>
      <c r="F36" s="293" t="s">
        <v>257</v>
      </c>
      <c r="G36" s="293" t="s">
        <v>49</v>
      </c>
      <c r="H36" s="293" t="s">
        <v>50</v>
      </c>
      <c r="I36" s="293" t="s">
        <v>51</v>
      </c>
      <c r="J36" s="293" t="s">
        <v>52</v>
      </c>
      <c r="L36" s="375"/>
      <c r="M36" s="375"/>
      <c r="N36" s="374"/>
    </row>
    <row r="37" spans="1:17" ht="16.2" customHeight="1" x14ac:dyDescent="0.25">
      <c r="A37" s="10"/>
      <c r="B37" s="250" t="s">
        <v>53</v>
      </c>
      <c r="C37" s="156"/>
      <c r="D37" s="279">
        <f>'Energy + Emissn Conv''n Factors'!G49/1000000</f>
        <v>0.17630064265917794</v>
      </c>
      <c r="E37" s="279">
        <f>'Energy + Emissn Conv''n Factors'!C49/1000000</f>
        <v>4.4954268292682923E-3</v>
      </c>
      <c r="F37" s="156"/>
      <c r="G37" s="156"/>
      <c r="H37" s="277">
        <f>IF(ISBLANK(F37),65%,F37*G37)</f>
        <v>0.65</v>
      </c>
      <c r="I37" s="278">
        <f>D37/$H37</f>
        <v>0.27123175793719684</v>
      </c>
      <c r="J37" s="278">
        <f t="shared" ref="J37:J48" si="0">E37/$H37</f>
        <v>6.9160412757973723E-3</v>
      </c>
      <c r="L37" s="379"/>
      <c r="M37" s="376"/>
      <c r="N37" s="377"/>
      <c r="Q37" s="14"/>
    </row>
    <row r="38" spans="1:17" ht="16.2" customHeight="1" x14ac:dyDescent="0.25">
      <c r="A38" s="10"/>
      <c r="B38" s="250" t="s">
        <v>54</v>
      </c>
      <c r="C38" s="156"/>
      <c r="D38" s="279">
        <f>'Energy + Emissn Conv''n Factors'!G50/1000000</f>
        <v>0.18079699043843142</v>
      </c>
      <c r="E38" s="279">
        <f>'Energy + Emissn Conv''n Factors'!H50/1000000</f>
        <v>0</v>
      </c>
      <c r="F38" s="156"/>
      <c r="G38" s="156"/>
      <c r="H38" s="277">
        <f>IF(ISBLANK(F38),65%,F38*G38)</f>
        <v>0.65</v>
      </c>
      <c r="I38" s="278">
        <f>D38/$H38</f>
        <v>0.27814921605912524</v>
      </c>
      <c r="J38" s="278">
        <f>E38/$H38</f>
        <v>0</v>
      </c>
      <c r="L38" s="379"/>
      <c r="M38" s="376"/>
      <c r="N38" s="377"/>
      <c r="Q38" s="14"/>
    </row>
    <row r="39" spans="1:17" ht="16.2" customHeight="1" x14ac:dyDescent="0.25">
      <c r="A39" s="10"/>
      <c r="B39" s="250" t="s">
        <v>55</v>
      </c>
      <c r="C39" s="156"/>
      <c r="D39" s="279">
        <f>'Energy + Emissn Conv''n Factors'!G51/1000000</f>
        <v>9.4307926829268287E-4</v>
      </c>
      <c r="E39" s="279">
        <f>'Energy + Emissn Conv''n Factors'!C51/1000000</f>
        <v>0.17985391117013871</v>
      </c>
      <c r="F39" s="156"/>
      <c r="G39" s="156"/>
      <c r="H39" s="277">
        <f>IF(ISBLANK(F39),65%,F39*G39)</f>
        <v>0.65</v>
      </c>
      <c r="I39" s="278">
        <f>D39/H39</f>
        <v>1.4508911819887428E-3</v>
      </c>
      <c r="J39" s="278">
        <f>E39/$H39</f>
        <v>0.27669832487713647</v>
      </c>
      <c r="L39" s="379"/>
      <c r="M39" s="376"/>
      <c r="N39" s="377"/>
    </row>
    <row r="40" spans="1:17" ht="16.2" customHeight="1" x14ac:dyDescent="0.25">
      <c r="A40" s="10"/>
      <c r="B40" s="250" t="s">
        <v>56</v>
      </c>
      <c r="C40" s="156"/>
      <c r="D40" s="279">
        <f>'Energy + Emissn Conv''n Factors'!G52/1000000</f>
        <v>4.2700000000000004E-3</v>
      </c>
      <c r="E40" s="279">
        <f>'Energy + Emissn Conv''n Factors'!C52/1000000</f>
        <v>0.34300000000000003</v>
      </c>
      <c r="F40" s="156"/>
      <c r="G40" s="156"/>
      <c r="H40" s="277">
        <f>IF(ISBLANK(F40),65%,F40*G40)</f>
        <v>0.65</v>
      </c>
      <c r="I40" s="278">
        <f>D40/H40</f>
        <v>6.5692307692307699E-3</v>
      </c>
      <c r="J40" s="278">
        <f>E40/$H40</f>
        <v>0.52769230769230768</v>
      </c>
      <c r="L40" s="379"/>
      <c r="M40" s="376"/>
      <c r="N40" s="377"/>
    </row>
    <row r="41" spans="1:17" ht="16.2" customHeight="1" x14ac:dyDescent="0.25">
      <c r="A41" s="10"/>
      <c r="B41" s="280" t="s">
        <v>57</v>
      </c>
      <c r="C41" s="156"/>
      <c r="D41" s="279">
        <f>'Energy + Emissn Conv''n Factors'!G53/1000000</f>
        <v>2.9000000000000001E-2</v>
      </c>
      <c r="E41" s="279">
        <f>'Energy + Emissn Conv''n Factors'!C53/1000000</f>
        <v>0</v>
      </c>
      <c r="F41" s="156"/>
      <c r="G41" s="156"/>
      <c r="H41" s="277">
        <f t="shared" ref="H41:H48" si="1">IF(ISBLANK(F41),65%,F41*G41)</f>
        <v>0.65</v>
      </c>
      <c r="I41" s="278">
        <f t="shared" ref="I41:I48" si="2">D41/H41</f>
        <v>4.4615384615384619E-2</v>
      </c>
      <c r="J41" s="278">
        <f t="shared" si="0"/>
        <v>0</v>
      </c>
      <c r="L41" s="379"/>
      <c r="M41" s="376"/>
      <c r="N41" s="377"/>
      <c r="Q41" s="14"/>
    </row>
    <row r="42" spans="1:17" ht="16.2" customHeight="1" x14ac:dyDescent="0.25">
      <c r="A42" s="10"/>
      <c r="B42" s="280" t="s">
        <v>58</v>
      </c>
      <c r="C42" s="156"/>
      <c r="D42" s="279">
        <f>'Energy + Emissn Conv''n Factors'!G54/1000000</f>
        <v>0.52400000000000002</v>
      </c>
      <c r="E42" s="279">
        <f>'Energy + Emissn Conv''n Factors'!C54/1000000</f>
        <v>0</v>
      </c>
      <c r="F42" s="156"/>
      <c r="G42" s="156"/>
      <c r="H42" s="277">
        <f t="shared" si="1"/>
        <v>0.65</v>
      </c>
      <c r="I42" s="278">
        <f t="shared" si="2"/>
        <v>0.80615384615384611</v>
      </c>
      <c r="J42" s="278">
        <f t="shared" si="0"/>
        <v>0</v>
      </c>
      <c r="L42" s="379"/>
      <c r="M42" s="376"/>
      <c r="N42" s="377"/>
    </row>
    <row r="43" spans="1:17" ht="16.2" customHeight="1" x14ac:dyDescent="0.25">
      <c r="A43" s="10"/>
      <c r="B43" s="250" t="s">
        <v>59</v>
      </c>
      <c r="C43" s="156"/>
      <c r="D43" s="279">
        <f>'Energy + Emissn Conv''n Factors'!G55/1000000</f>
        <v>0</v>
      </c>
      <c r="E43" s="279">
        <f>'Energy + Emissn Conv''n Factors'!C55/1000000</f>
        <v>0</v>
      </c>
      <c r="F43" s="156"/>
      <c r="G43" s="156"/>
      <c r="H43" s="277">
        <f>IF(ISBLANK(F43),65%,F43*G43)</f>
        <v>0.65</v>
      </c>
      <c r="I43" s="278">
        <f>D43/H43</f>
        <v>0</v>
      </c>
      <c r="J43" s="278">
        <f>E43/$H43</f>
        <v>0</v>
      </c>
      <c r="L43" s="379"/>
      <c r="M43" s="376"/>
      <c r="N43" s="377"/>
      <c r="Q43" s="6"/>
    </row>
    <row r="44" spans="1:17" ht="16.2" customHeight="1" x14ac:dyDescent="0.25">
      <c r="A44" s="10"/>
      <c r="B44" s="250" t="s">
        <v>60</v>
      </c>
      <c r="C44" s="156"/>
      <c r="D44" s="279">
        <f>'Energy + Emissn Conv''n Factors'!G56/1000000</f>
        <v>0.23229002346805736</v>
      </c>
      <c r="E44" s="279">
        <f>'Energy + Emissn Conv''n Factors'!C56/1000000</f>
        <v>1.8565674054758802E-2</v>
      </c>
      <c r="F44" s="156"/>
      <c r="G44" s="156"/>
      <c r="H44" s="277">
        <f>IF(ISBLANK(F44),65%,F44*G44)</f>
        <v>0.65</v>
      </c>
      <c r="I44" s="278">
        <f>D44/H44</f>
        <v>0.35736926687393439</v>
      </c>
      <c r="J44" s="278">
        <f>E44/$H44</f>
        <v>2.8562575468859694E-2</v>
      </c>
      <c r="L44" s="379"/>
      <c r="M44" s="376"/>
      <c r="N44" s="377"/>
    </row>
    <row r="45" spans="1:17" ht="16.2" customHeight="1" x14ac:dyDescent="0.25">
      <c r="A45" s="10"/>
      <c r="B45" s="250" t="s">
        <v>61</v>
      </c>
      <c r="C45" s="156"/>
      <c r="D45" s="279">
        <f>'Energy + Emissn Conv''n Factors'!G57/1000000</f>
        <v>0.23582811340206186</v>
      </c>
      <c r="E45" s="279">
        <f>'Energy + Emissn Conv''n Factors'!C57/1000000</f>
        <v>1.8350350515463916E-2</v>
      </c>
      <c r="F45" s="156"/>
      <c r="G45" s="156"/>
      <c r="H45" s="277">
        <f>IF(ISBLANK(F45),65%,F45*G45)</f>
        <v>0.65</v>
      </c>
      <c r="I45" s="278">
        <f>D45/H45</f>
        <v>0.36281248215701822</v>
      </c>
      <c r="J45" s="278">
        <f>E45/$H45</f>
        <v>2.82313084853291E-2</v>
      </c>
      <c r="L45" s="379"/>
      <c r="M45" s="376"/>
      <c r="N45" s="377"/>
    </row>
    <row r="46" spans="1:17" ht="16.2" customHeight="1" x14ac:dyDescent="0.25">
      <c r="A46" s="10"/>
      <c r="B46" s="250" t="s">
        <v>62</v>
      </c>
      <c r="C46" s="156"/>
      <c r="D46" s="279">
        <f>'Energy + Emissn Conv''n Factors'!G58/1000000</f>
        <v>0.21965433425523509</v>
      </c>
      <c r="E46" s="279">
        <f>'Energy + Emissn Conv''n Factors'!C58/1000000</f>
        <v>0</v>
      </c>
      <c r="F46" s="156"/>
      <c r="G46" s="156"/>
      <c r="H46" s="277">
        <f t="shared" si="1"/>
        <v>0.65</v>
      </c>
      <c r="I46" s="278">
        <f t="shared" si="2"/>
        <v>0.33792974500805395</v>
      </c>
      <c r="J46" s="278">
        <f t="shared" si="0"/>
        <v>0</v>
      </c>
      <c r="L46" s="379"/>
      <c r="M46" s="376"/>
      <c r="N46" s="377"/>
    </row>
    <row r="47" spans="1:17" ht="16.2" customHeight="1" x14ac:dyDescent="0.25">
      <c r="A47" s="10"/>
      <c r="B47" s="250" t="s">
        <v>63</v>
      </c>
      <c r="C47" s="156"/>
      <c r="D47" s="279">
        <f>'Energy + Emissn Conv''n Factors'!G59/1000000</f>
        <v>0.24544041401273883</v>
      </c>
      <c r="E47" s="279">
        <f>'Energy + Emissn Conv''n Factors'!C59/1000000</f>
        <v>0</v>
      </c>
      <c r="F47" s="156"/>
      <c r="G47" s="156"/>
      <c r="H47" s="277">
        <f t="shared" si="1"/>
        <v>0.65</v>
      </c>
      <c r="I47" s="278">
        <f t="shared" si="2"/>
        <v>0.37760063694267509</v>
      </c>
      <c r="J47" s="278">
        <f t="shared" si="0"/>
        <v>0</v>
      </c>
      <c r="L47" s="379"/>
      <c r="M47" s="376"/>
      <c r="N47" s="377"/>
    </row>
    <row r="48" spans="1:17" ht="16.2" customHeight="1" x14ac:dyDescent="0.25">
      <c r="A48" s="10"/>
      <c r="B48" s="250" t="s">
        <v>64</v>
      </c>
      <c r="C48" s="156"/>
      <c r="D48" s="279">
        <f>'Energy + Emissn Conv''n Factors'!G60/1000000</f>
        <v>0.23674439461883406</v>
      </c>
      <c r="E48" s="279">
        <f>'Energy + Emissn Conv''n Factors'!C60/1000000</f>
        <v>8.1150134529147985E-3</v>
      </c>
      <c r="F48" s="156"/>
      <c r="G48" s="156"/>
      <c r="H48" s="277">
        <f t="shared" si="1"/>
        <v>0.65</v>
      </c>
      <c r="I48" s="278">
        <f t="shared" si="2"/>
        <v>0.36422214556743698</v>
      </c>
      <c r="J48" s="278">
        <f t="shared" si="0"/>
        <v>1.2484636081407381E-2</v>
      </c>
      <c r="L48" s="379"/>
      <c r="M48" s="376"/>
      <c r="N48" s="377"/>
    </row>
    <row r="49" spans="1:17" ht="16.2" customHeight="1" x14ac:dyDescent="0.25">
      <c r="A49" s="10"/>
      <c r="B49" s="240" t="s">
        <v>65</v>
      </c>
      <c r="C49" s="241">
        <f>SUM(C37:C48)</f>
        <v>0</v>
      </c>
      <c r="D49" s="18" t="s">
        <v>255</v>
      </c>
      <c r="E49" s="136"/>
      <c r="F49" s="18"/>
      <c r="G49" s="18"/>
      <c r="H49" s="242"/>
      <c r="L49" s="380"/>
      <c r="M49" s="381"/>
      <c r="N49" s="378"/>
    </row>
    <row r="50" spans="1:17" ht="16.2" x14ac:dyDescent="0.25">
      <c r="A50" s="10"/>
      <c r="B50" s="244"/>
      <c r="C50" s="245"/>
      <c r="D50" s="246"/>
      <c r="E50" s="11"/>
      <c r="M50" s="243"/>
    </row>
    <row r="51" spans="1:17" ht="17.399999999999999" x14ac:dyDescent="0.3">
      <c r="A51" s="10"/>
      <c r="B51" s="247" t="s">
        <v>66</v>
      </c>
      <c r="C51" s="248"/>
    </row>
    <row r="52" spans="1:17" s="98" customFormat="1" ht="19.2" customHeight="1" x14ac:dyDescent="0.25">
      <c r="A52" s="371"/>
      <c r="B52" s="189" t="s">
        <v>249</v>
      </c>
      <c r="C52" s="368"/>
      <c r="D52" s="106"/>
      <c r="H52" s="254"/>
    </row>
    <row r="53" spans="1:17" ht="16.2" customHeight="1" x14ac:dyDescent="0.25">
      <c r="B53" s="151" t="s">
        <v>28</v>
      </c>
      <c r="C53" s="151" t="s">
        <v>29</v>
      </c>
      <c r="D53" s="11"/>
    </row>
    <row r="54" spans="1:17" ht="16.2" customHeight="1" x14ac:dyDescent="0.35">
      <c r="B54" s="249" t="str">
        <f>IF(NOT(ISBLANK(B22)),B22/B28*B10,IF(C49=1,(((C37*I37)+(C38*I38)+(C39*I39)+(C40*I40)+(C41*I41)+(C42*I42)+(C43*I43)+(C44*I44)+(C45*I45)+(C46*I46)+(C47*I47)+(C48*I48))*B10),"confirm total service share is 100%"))</f>
        <v>confirm total service share is 100%</v>
      </c>
      <c r="C54" s="250" t="s">
        <v>67</v>
      </c>
      <c r="D54" s="3" t="s">
        <v>68</v>
      </c>
    </row>
    <row r="55" spans="1:17" ht="16.2" customHeight="1" x14ac:dyDescent="0.35">
      <c r="A55" s="10"/>
      <c r="B55" s="251" t="str">
        <f>IF(NOT(ISBLANK(B23)),B23/B28*B10,IF(C49=1,(((C37*J37)+(C38*J38)+(C39*J39)+(C40*J40)+(C41*J41)+(C42*J42)+(C43*J43)+(C44*J44)+(C45*J45)+(C46*J46)+(C47*J47)+(C48*J48))*B10),"confirm total service share is 100%"))</f>
        <v>confirm total service share is 100%</v>
      </c>
      <c r="C55" s="252" t="s">
        <v>69</v>
      </c>
      <c r="D55" s="11" t="s">
        <v>70</v>
      </c>
      <c r="E55" s="253"/>
      <c r="F55" s="98"/>
      <c r="G55" s="98"/>
      <c r="H55" s="254"/>
      <c r="I55" s="98"/>
      <c r="J55" s="98"/>
      <c r="K55" s="98"/>
      <c r="L55" s="98"/>
      <c r="M55" s="98"/>
      <c r="N55" s="98"/>
      <c r="O55" s="98"/>
      <c r="P55" s="98"/>
      <c r="Q55" s="98"/>
    </row>
    <row r="56" spans="1:17" ht="16.2" customHeight="1" x14ac:dyDescent="0.25">
      <c r="A56" s="10"/>
      <c r="B56" s="18"/>
      <c r="C56" s="18"/>
    </row>
    <row r="57" spans="1:17" ht="17.399999999999999" x14ac:dyDescent="0.3">
      <c r="A57" s="10"/>
      <c r="B57" s="269" t="s">
        <v>266</v>
      </c>
      <c r="C57" s="93"/>
      <c r="D57" s="93"/>
      <c r="E57" s="98"/>
      <c r="M57" s="6"/>
    </row>
    <row r="58" spans="1:17" s="23" customFormat="1" ht="46.95" customHeight="1" x14ac:dyDescent="0.3">
      <c r="A58" s="19"/>
      <c r="B58" s="412" t="s">
        <v>252</v>
      </c>
      <c r="C58" s="412"/>
      <c r="D58" s="412"/>
      <c r="E58" s="412"/>
      <c r="F58" s="412"/>
      <c r="G58" s="412"/>
      <c r="H58" s="412"/>
      <c r="I58" s="412"/>
      <c r="J58" s="413"/>
      <c r="M58" s="154"/>
    </row>
    <row r="59" spans="1:17" ht="16.2" customHeight="1" x14ac:dyDescent="0.25">
      <c r="B59" s="255"/>
      <c r="C59" s="255" t="s">
        <v>29</v>
      </c>
      <c r="D59" s="255" t="s">
        <v>71</v>
      </c>
      <c r="E59" s="106"/>
      <c r="F59" s="98"/>
      <c r="G59" s="98"/>
      <c r="H59" s="254"/>
      <c r="I59" s="98"/>
      <c r="J59" s="98"/>
      <c r="K59" s="98"/>
      <c r="L59" s="98"/>
      <c r="M59" s="256"/>
      <c r="N59" s="98"/>
      <c r="O59" s="98"/>
    </row>
    <row r="60" spans="1:17" ht="16.2" customHeight="1" x14ac:dyDescent="0.35">
      <c r="B60" s="257" t="str">
        <f>IFERROR(B54/B10,"0")</f>
        <v>0</v>
      </c>
      <c r="C60" s="250" t="s">
        <v>36</v>
      </c>
      <c r="D60" s="250" t="str">
        <f>IFERROR(IF(B60=0,"",IF(B60&lt;D77,C77,IF(B60&lt;D78,C78,IF(B60&lt;D79,C79,IF(B60&lt;D80,C80,IF(B60&lt;D81,C81,IF(B60&lt;D82,C82,IF(B60&lt;D83,C83,IF(B60&lt;D84,C84,IF(B60&lt;D85,C85,IF(B60&lt;D86,C86,"Contact CAS"))))))))))),"")</f>
        <v>Contact CAS</v>
      </c>
      <c r="E60" s="106" t="s">
        <v>72</v>
      </c>
      <c r="F60" s="98"/>
      <c r="G60" s="98"/>
      <c r="H60" s="254"/>
      <c r="I60" s="98"/>
      <c r="J60" s="98"/>
      <c r="K60" s="98"/>
      <c r="L60" s="98"/>
      <c r="M60" s="98"/>
      <c r="N60" s="98"/>
      <c r="O60" s="98"/>
      <c r="P60" s="98"/>
    </row>
    <row r="61" spans="1:17" ht="16.2" customHeight="1" x14ac:dyDescent="0.35">
      <c r="A61" s="10"/>
      <c r="B61" s="372" t="str">
        <f>IFERROR(B55/B10,"0")</f>
        <v>0</v>
      </c>
      <c r="C61" s="373" t="s">
        <v>37</v>
      </c>
      <c r="D61" s="373" t="s">
        <v>251</v>
      </c>
      <c r="E61" s="189"/>
      <c r="F61" s="189"/>
      <c r="G61" s="189"/>
      <c r="H61" s="369"/>
      <c r="I61" s="189"/>
      <c r="J61" s="370"/>
      <c r="K61" s="98"/>
      <c r="L61" s="98"/>
      <c r="M61" s="98"/>
      <c r="N61" s="98"/>
      <c r="O61" s="98"/>
      <c r="P61" s="98"/>
    </row>
    <row r="62" spans="1:17" ht="29.4" customHeight="1" x14ac:dyDescent="0.25">
      <c r="A62" s="10"/>
      <c r="B62" s="417" t="s">
        <v>259</v>
      </c>
      <c r="C62" s="412"/>
      <c r="D62" s="412"/>
      <c r="E62" s="412"/>
      <c r="F62" s="412"/>
      <c r="G62" s="412"/>
      <c r="H62" s="412"/>
      <c r="I62" s="412"/>
      <c r="J62" s="413"/>
      <c r="K62" s="98"/>
      <c r="L62" s="98"/>
      <c r="M62" s="98"/>
      <c r="N62" s="98"/>
      <c r="O62" s="98"/>
      <c r="P62" s="98"/>
    </row>
    <row r="63" spans="1:17" ht="16.2" customHeight="1" x14ac:dyDescent="0.25">
      <c r="A63" s="10"/>
      <c r="B63" s="258"/>
      <c r="C63" s="258"/>
      <c r="D63" s="259"/>
      <c r="E63" s="98"/>
      <c r="F63" s="98"/>
      <c r="G63" s="98"/>
      <c r="H63" s="254"/>
      <c r="I63" s="98"/>
      <c r="J63" s="98"/>
      <c r="K63" s="98"/>
      <c r="L63" s="98"/>
      <c r="M63" s="98"/>
      <c r="N63" s="98"/>
      <c r="O63" s="98"/>
      <c r="P63" s="98"/>
      <c r="Q63" s="98"/>
    </row>
    <row r="64" spans="1:17" ht="16.2" customHeight="1" x14ac:dyDescent="0.3">
      <c r="A64" s="10"/>
      <c r="B64" s="247" t="s">
        <v>270</v>
      </c>
      <c r="C64" s="368"/>
      <c r="D64" s="189"/>
      <c r="E64" s="189"/>
      <c r="F64" s="189"/>
      <c r="G64" s="189"/>
      <c r="H64" s="369"/>
      <c r="I64" s="189"/>
      <c r="J64" s="370"/>
      <c r="K64" s="98"/>
      <c r="L64" s="98"/>
      <c r="M64" s="98"/>
      <c r="N64" s="98"/>
      <c r="O64" s="98"/>
      <c r="P64" s="98"/>
      <c r="Q64" s="98"/>
    </row>
    <row r="65" spans="1:17" ht="89.4" customHeight="1" x14ac:dyDescent="0.25">
      <c r="A65" s="10"/>
      <c r="B65" s="412" t="s">
        <v>271</v>
      </c>
      <c r="C65" s="412"/>
      <c r="D65" s="412"/>
      <c r="E65" s="412"/>
      <c r="F65" s="412"/>
      <c r="G65" s="412"/>
      <c r="H65" s="412"/>
      <c r="I65" s="412"/>
      <c r="J65" s="413"/>
      <c r="K65" s="98"/>
      <c r="L65" s="98"/>
      <c r="M65" s="260"/>
      <c r="N65" s="98"/>
      <c r="O65" s="98"/>
      <c r="P65" s="98"/>
      <c r="Q65" s="98"/>
    </row>
    <row r="66" spans="1:17" ht="24.75" customHeight="1" x14ac:dyDescent="0.3">
      <c r="A66" s="10"/>
      <c r="B66" s="261" t="s">
        <v>73</v>
      </c>
      <c r="C66" s="262"/>
      <c r="D66" s="263"/>
      <c r="E66" s="253"/>
      <c r="F66" s="98"/>
      <c r="G66" s="98"/>
      <c r="H66" s="254"/>
      <c r="I66" s="98"/>
      <c r="J66" s="98"/>
      <c r="K66" s="98"/>
      <c r="L66" s="98"/>
      <c r="M66" s="260"/>
      <c r="N66" s="98"/>
      <c r="O66" s="98"/>
      <c r="P66" s="98"/>
      <c r="Q66" s="98"/>
    </row>
    <row r="67" spans="1:17" s="23" customFormat="1" ht="16.2" customHeight="1" x14ac:dyDescent="0.3">
      <c r="A67" s="19"/>
      <c r="B67" s="251" t="str">
        <f>IFERROR('Imported Steam, Heat or Cooling'!B55/'Energy + Emissn Conv''n Factors'!C51*1000000,"0")</f>
        <v>0</v>
      </c>
      <c r="C67" s="264" t="s">
        <v>74</v>
      </c>
      <c r="D67" s="265" t="s">
        <v>75</v>
      </c>
      <c r="E67" s="266"/>
      <c r="F67" s="163"/>
      <c r="G67" s="163"/>
      <c r="H67" s="267"/>
      <c r="I67" s="163"/>
      <c r="J67" s="163"/>
      <c r="K67" s="163"/>
      <c r="L67" s="163"/>
      <c r="M67" s="163"/>
      <c r="N67" s="163"/>
      <c r="O67" s="163"/>
      <c r="P67" s="163"/>
      <c r="Q67" s="163"/>
    </row>
    <row r="68" spans="1:17" s="23" customFormat="1" ht="16.2" customHeight="1" x14ac:dyDescent="0.3">
      <c r="B68" s="251">
        <f>B67/12</f>
        <v>0</v>
      </c>
      <c r="C68" s="264" t="s">
        <v>74</v>
      </c>
      <c r="D68" s="268" t="s">
        <v>76</v>
      </c>
      <c r="E68" s="266"/>
      <c r="F68" s="163"/>
      <c r="G68" s="163"/>
      <c r="H68" s="267"/>
      <c r="I68" s="163"/>
      <c r="J68" s="163"/>
      <c r="K68" s="163"/>
      <c r="L68" s="163"/>
      <c r="M68" s="163"/>
      <c r="N68" s="163"/>
      <c r="O68" s="163"/>
      <c r="P68" s="163"/>
      <c r="Q68" s="163"/>
    </row>
    <row r="69" spans="1:17" ht="16.2" customHeight="1" x14ac:dyDescent="0.3">
      <c r="A69" s="10"/>
      <c r="B69" s="261"/>
      <c r="C69" s="262"/>
      <c r="D69" s="263"/>
      <c r="E69" s="253"/>
      <c r="F69" s="98"/>
      <c r="G69" s="98"/>
      <c r="H69" s="254"/>
      <c r="I69" s="98"/>
      <c r="J69" s="98"/>
      <c r="K69" s="98"/>
      <c r="L69" s="98"/>
      <c r="M69" s="98"/>
      <c r="N69" s="98"/>
      <c r="O69" s="98"/>
      <c r="P69" s="98"/>
      <c r="Q69" s="98"/>
    </row>
    <row r="70" spans="1:17" ht="17.399999999999999" x14ac:dyDescent="0.25">
      <c r="B70" s="418"/>
      <c r="C70" s="419"/>
      <c r="D70" s="419"/>
      <c r="E70" s="419"/>
      <c r="F70" s="419"/>
      <c r="G70" s="419"/>
      <c r="H70" s="419"/>
      <c r="I70" s="419"/>
      <c r="J70" s="420"/>
      <c r="K70" s="98"/>
      <c r="L70" s="98"/>
      <c r="M70" s="98"/>
      <c r="N70" s="98"/>
      <c r="O70" s="260"/>
      <c r="P70" s="98"/>
      <c r="Q70" s="98"/>
    </row>
    <row r="71" spans="1:17" ht="17.399999999999999" x14ac:dyDescent="0.3">
      <c r="B71" s="261"/>
      <c r="C71" s="262"/>
      <c r="D71" s="122"/>
      <c r="E71" s="253"/>
      <c r="F71" s="98"/>
      <c r="G71" s="98"/>
      <c r="H71" s="254"/>
      <c r="I71" s="98"/>
      <c r="J71" s="98"/>
      <c r="K71" s="98"/>
      <c r="L71" s="98"/>
      <c r="M71" s="98"/>
      <c r="N71" s="98"/>
      <c r="O71" s="260"/>
      <c r="P71" s="98"/>
      <c r="Q71" s="98"/>
    </row>
    <row r="72" spans="1:17" ht="17.399999999999999" x14ac:dyDescent="0.3">
      <c r="B72" s="261"/>
      <c r="C72" s="262"/>
      <c r="D72" s="122"/>
      <c r="E72" s="253"/>
      <c r="F72" s="98"/>
      <c r="G72" s="98"/>
      <c r="H72" s="254"/>
      <c r="I72" s="98"/>
      <c r="J72" s="98"/>
      <c r="K72" s="98"/>
      <c r="L72" s="98"/>
      <c r="M72" s="98"/>
      <c r="N72" s="98"/>
      <c r="O72" s="260"/>
      <c r="P72" s="98"/>
      <c r="Q72" s="98"/>
    </row>
    <row r="73" spans="1:17" ht="17.399999999999999" x14ac:dyDescent="0.3">
      <c r="B73" s="261"/>
      <c r="C73" s="262"/>
      <c r="D73" s="122"/>
      <c r="E73" s="253"/>
      <c r="F73" s="98"/>
      <c r="G73" s="98"/>
      <c r="H73" s="254"/>
      <c r="I73" s="98"/>
      <c r="J73" s="98"/>
      <c r="K73" s="98"/>
      <c r="L73" s="98"/>
      <c r="M73" s="98"/>
      <c r="N73" s="98"/>
      <c r="O73" s="260"/>
      <c r="P73" s="98"/>
      <c r="Q73" s="98"/>
    </row>
    <row r="74" spans="1:17" ht="17.399999999999999" x14ac:dyDescent="0.3">
      <c r="B74" s="247" t="s">
        <v>250</v>
      </c>
      <c r="C74" s="270"/>
      <c r="D74" s="122"/>
      <c r="E74" s="253"/>
      <c r="F74" s="98"/>
      <c r="G74" s="98"/>
      <c r="H74" s="254"/>
      <c r="I74" s="98"/>
      <c r="J74" s="98"/>
      <c r="K74" s="98"/>
      <c r="L74" s="98"/>
      <c r="M74" s="98"/>
      <c r="N74" s="98"/>
      <c r="O74" s="260"/>
      <c r="P74" s="98"/>
      <c r="Q74" s="98"/>
    </row>
    <row r="75" spans="1:17" ht="37.950000000000003" customHeight="1" x14ac:dyDescent="0.25">
      <c r="A75" s="10"/>
      <c r="B75" s="421" t="s">
        <v>265</v>
      </c>
      <c r="C75" s="422"/>
      <c r="D75" s="422"/>
      <c r="E75" s="422"/>
      <c r="F75" s="422"/>
      <c r="G75" s="422"/>
      <c r="H75" s="422"/>
      <c r="I75" s="422"/>
      <c r="J75" s="423"/>
      <c r="K75" s="98"/>
      <c r="L75" s="98"/>
      <c r="M75" s="98"/>
      <c r="N75" s="98"/>
      <c r="O75" s="260"/>
      <c r="P75" s="98"/>
      <c r="Q75" s="98"/>
    </row>
    <row r="76" spans="1:17" ht="16.2" x14ac:dyDescent="0.35">
      <c r="A76" s="10"/>
      <c r="B76" s="151"/>
      <c r="C76" s="151" t="s">
        <v>71</v>
      </c>
      <c r="D76" s="271" t="s">
        <v>36</v>
      </c>
      <c r="E76" s="427" t="s">
        <v>77</v>
      </c>
      <c r="F76" s="427"/>
      <c r="G76" s="427"/>
      <c r="H76" s="427"/>
      <c r="I76" s="106"/>
      <c r="J76" s="98"/>
      <c r="K76" s="98"/>
      <c r="L76" s="98"/>
      <c r="M76" s="98"/>
      <c r="N76" s="98"/>
      <c r="O76" s="98"/>
      <c r="P76" s="98"/>
    </row>
    <row r="77" spans="1:17" ht="16.2" customHeight="1" x14ac:dyDescent="0.25">
      <c r="A77" s="10"/>
      <c r="B77" s="255" t="s">
        <v>78</v>
      </c>
      <c r="C77" s="151">
        <v>1</v>
      </c>
      <c r="D77" s="272">
        <f>D78-0.0339</f>
        <v>1.6548E-2</v>
      </c>
      <c r="E77" s="427" t="s">
        <v>79</v>
      </c>
      <c r="F77" s="427"/>
      <c r="G77" s="427"/>
      <c r="H77" s="427"/>
      <c r="I77" s="106"/>
      <c r="J77" s="98"/>
      <c r="K77" s="98"/>
      <c r="L77" s="98"/>
      <c r="M77" s="98"/>
      <c r="N77" s="98"/>
      <c r="O77" s="98"/>
      <c r="P77" s="98"/>
    </row>
    <row r="78" spans="1:17" ht="16.2" customHeight="1" x14ac:dyDescent="0.25">
      <c r="A78" s="10"/>
      <c r="B78" s="255" t="s">
        <v>80</v>
      </c>
      <c r="C78" s="151">
        <v>2</v>
      </c>
      <c r="D78" s="273">
        <v>5.0448E-2</v>
      </c>
      <c r="E78" s="408" t="s">
        <v>81</v>
      </c>
      <c r="F78" s="408"/>
      <c r="G78" s="408"/>
      <c r="H78" s="408"/>
      <c r="I78" s="106"/>
      <c r="J78" s="98"/>
      <c r="K78" s="98"/>
      <c r="L78" s="98"/>
      <c r="M78" s="98"/>
      <c r="N78" s="98"/>
      <c r="O78" s="98"/>
      <c r="P78" s="98"/>
    </row>
    <row r="79" spans="1:17" ht="16.2" customHeight="1" x14ac:dyDescent="0.25">
      <c r="A79" s="10"/>
      <c r="B79" s="255" t="s">
        <v>80</v>
      </c>
      <c r="C79" s="151">
        <v>3</v>
      </c>
      <c r="D79" s="273">
        <v>8.4400000000000003E-2</v>
      </c>
      <c r="E79" s="408" t="s">
        <v>82</v>
      </c>
      <c r="F79" s="408"/>
      <c r="G79" s="408"/>
      <c r="H79" s="408"/>
      <c r="I79" s="106"/>
      <c r="J79" s="98"/>
      <c r="K79" s="98"/>
      <c r="L79" s="98"/>
      <c r="M79" s="98"/>
      <c r="N79" s="98"/>
      <c r="O79" s="98"/>
      <c r="P79" s="98"/>
    </row>
    <row r="80" spans="1:17" ht="16.2" customHeight="1" x14ac:dyDescent="0.25">
      <c r="A80" s="10"/>
      <c r="B80" s="255" t="s">
        <v>80</v>
      </c>
      <c r="C80" s="151">
        <v>4</v>
      </c>
      <c r="D80" s="273">
        <v>0.1183</v>
      </c>
      <c r="E80" s="408" t="s">
        <v>83</v>
      </c>
      <c r="F80" s="408"/>
      <c r="G80" s="408"/>
      <c r="H80" s="408"/>
      <c r="I80" s="106"/>
      <c r="J80" s="98"/>
      <c r="K80" s="98"/>
      <c r="L80" s="98"/>
      <c r="M80" s="98"/>
      <c r="N80" s="98"/>
      <c r="O80" s="98"/>
      <c r="P80" s="98"/>
    </row>
    <row r="81" spans="1:17" ht="16.2" customHeight="1" x14ac:dyDescent="0.25">
      <c r="A81" s="10"/>
      <c r="B81" s="255" t="s">
        <v>80</v>
      </c>
      <c r="C81" s="151">
        <v>5</v>
      </c>
      <c r="D81" s="273">
        <v>0.1522</v>
      </c>
      <c r="E81" s="408" t="s">
        <v>84</v>
      </c>
      <c r="F81" s="408"/>
      <c r="G81" s="408"/>
      <c r="H81" s="408"/>
      <c r="I81" s="106"/>
      <c r="J81" s="98"/>
      <c r="K81" s="98"/>
      <c r="L81" s="98"/>
      <c r="M81" s="98"/>
      <c r="N81" s="98"/>
      <c r="O81" s="98"/>
      <c r="P81" s="98"/>
    </row>
    <row r="82" spans="1:17" ht="16.2" customHeight="1" x14ac:dyDescent="0.25">
      <c r="A82" s="10"/>
      <c r="B82" s="255" t="s">
        <v>80</v>
      </c>
      <c r="C82" s="151">
        <v>6</v>
      </c>
      <c r="D82" s="273">
        <v>0.18609999999999999</v>
      </c>
      <c r="E82" s="408" t="s">
        <v>85</v>
      </c>
      <c r="F82" s="408"/>
      <c r="G82" s="408"/>
      <c r="H82" s="408"/>
      <c r="I82" s="106"/>
      <c r="J82" s="98"/>
      <c r="K82" s="98"/>
      <c r="L82" s="98"/>
      <c r="M82" s="98"/>
      <c r="N82" s="98"/>
      <c r="O82" s="98"/>
      <c r="P82" s="98"/>
    </row>
    <row r="83" spans="1:17" ht="16.2" customHeight="1" x14ac:dyDescent="0.25">
      <c r="A83" s="10"/>
      <c r="B83" s="255" t="s">
        <v>80</v>
      </c>
      <c r="C83" s="151">
        <v>7</v>
      </c>
      <c r="D83" s="273">
        <v>0.22</v>
      </c>
      <c r="E83" s="408" t="s">
        <v>86</v>
      </c>
      <c r="F83" s="408"/>
      <c r="G83" s="408"/>
      <c r="H83" s="408"/>
      <c r="I83" s="106"/>
      <c r="J83" s="98"/>
      <c r="K83" s="98"/>
      <c r="L83" s="98"/>
      <c r="M83" s="98"/>
      <c r="N83" s="98"/>
      <c r="O83" s="98"/>
      <c r="P83" s="98"/>
    </row>
    <row r="84" spans="1:17" ht="16.2" customHeight="1" x14ac:dyDescent="0.25">
      <c r="A84" s="10"/>
      <c r="B84" s="255" t="s">
        <v>80</v>
      </c>
      <c r="C84" s="151">
        <v>8</v>
      </c>
      <c r="D84" s="273">
        <v>0.25390000000000001</v>
      </c>
      <c r="E84" s="408" t="s">
        <v>87</v>
      </c>
      <c r="F84" s="408"/>
      <c r="G84" s="408"/>
      <c r="H84" s="408"/>
      <c r="I84" s="106"/>
      <c r="J84" s="98"/>
      <c r="K84" s="98"/>
      <c r="L84" s="98"/>
      <c r="M84" s="98"/>
      <c r="N84" s="98"/>
      <c r="O84" s="98"/>
      <c r="P84" s="98"/>
    </row>
    <row r="85" spans="1:17" ht="16.2" customHeight="1" x14ac:dyDescent="0.25">
      <c r="A85" s="10"/>
      <c r="B85" s="255" t="s">
        <v>80</v>
      </c>
      <c r="C85" s="151">
        <v>9</v>
      </c>
      <c r="D85" s="273">
        <v>0.2878</v>
      </c>
      <c r="E85" s="408" t="s">
        <v>88</v>
      </c>
      <c r="F85" s="408"/>
      <c r="G85" s="408"/>
      <c r="H85" s="408"/>
      <c r="I85" s="106"/>
      <c r="J85" s="98"/>
      <c r="K85" s="98"/>
      <c r="L85" s="98"/>
      <c r="M85" s="98"/>
      <c r="N85" s="98"/>
      <c r="O85" s="98"/>
      <c r="P85" s="98"/>
    </row>
    <row r="86" spans="1:17" ht="16.2" customHeight="1" x14ac:dyDescent="0.25">
      <c r="B86" s="255" t="s">
        <v>89</v>
      </c>
      <c r="C86" s="255">
        <v>10</v>
      </c>
      <c r="D86" s="151">
        <v>0.32169999999999999</v>
      </c>
      <c r="E86" s="408" t="s">
        <v>90</v>
      </c>
      <c r="F86" s="408"/>
      <c r="G86" s="408"/>
      <c r="H86" s="408"/>
      <c r="I86" s="106"/>
      <c r="J86" s="98"/>
      <c r="K86" s="98"/>
      <c r="L86" s="98"/>
      <c r="M86" s="98"/>
      <c r="N86" s="98"/>
      <c r="O86" s="98"/>
      <c r="P86" s="98"/>
    </row>
    <row r="87" spans="1:17" x14ac:dyDescent="0.25">
      <c r="B87" s="98"/>
      <c r="C87" s="157"/>
      <c r="D87" s="274"/>
      <c r="E87" s="274"/>
      <c r="F87" s="274"/>
      <c r="G87" s="274"/>
      <c r="H87" s="275"/>
      <c r="I87" s="98"/>
      <c r="J87" s="98"/>
      <c r="K87" s="98"/>
      <c r="L87" s="98"/>
      <c r="M87" s="98"/>
      <c r="N87" s="98"/>
      <c r="O87" s="98"/>
      <c r="P87" s="98"/>
      <c r="Q87" s="98"/>
    </row>
    <row r="88" spans="1:17" x14ac:dyDescent="0.25">
      <c r="B88" s="157"/>
      <c r="C88" s="274"/>
      <c r="D88" s="98"/>
      <c r="E88" s="253"/>
      <c r="F88" s="98"/>
      <c r="G88" s="98"/>
      <c r="H88" s="254"/>
      <c r="I88" s="98"/>
      <c r="J88" s="98"/>
      <c r="K88" s="98"/>
      <c r="L88" s="98"/>
      <c r="M88" s="98"/>
      <c r="N88" s="98"/>
      <c r="O88" s="98"/>
      <c r="P88" s="98"/>
      <c r="Q88" s="98"/>
    </row>
    <row r="89" spans="1:17" x14ac:dyDescent="0.25">
      <c r="B89" s="122"/>
      <c r="C89" s="98"/>
      <c r="D89" s="98"/>
      <c r="E89" s="98"/>
      <c r="F89" s="98"/>
      <c r="G89" s="98"/>
      <c r="H89" s="254"/>
      <c r="I89" s="98"/>
      <c r="J89" s="98"/>
      <c r="K89" s="98"/>
      <c r="L89" s="98"/>
      <c r="M89" s="98"/>
      <c r="N89" s="98"/>
      <c r="O89" s="98"/>
      <c r="P89" s="98"/>
      <c r="Q89" s="98"/>
    </row>
    <row r="90" spans="1:17" x14ac:dyDescent="0.25">
      <c r="B90" s="98"/>
      <c r="C90" s="98"/>
      <c r="D90" s="98"/>
      <c r="E90" s="98"/>
      <c r="F90" s="98"/>
      <c r="G90" s="98"/>
      <c r="H90" s="254"/>
      <c r="I90" s="98"/>
      <c r="J90" s="98"/>
      <c r="K90" s="98"/>
      <c r="L90" s="98"/>
      <c r="M90" s="98"/>
      <c r="N90" s="98"/>
      <c r="O90" s="98"/>
      <c r="P90" s="98"/>
      <c r="Q90" s="98"/>
    </row>
    <row r="91" spans="1:17" x14ac:dyDescent="0.25">
      <c r="B91" s="111"/>
      <c r="C91" s="98"/>
      <c r="D91" s="98"/>
      <c r="E91" s="98"/>
      <c r="F91" s="98"/>
      <c r="G91" s="98"/>
      <c r="H91" s="254"/>
      <c r="I91" s="98"/>
      <c r="J91" s="98"/>
      <c r="K91" s="98"/>
      <c r="L91" s="98"/>
      <c r="M91" s="98"/>
      <c r="N91" s="98"/>
      <c r="O91" s="98"/>
      <c r="P91" s="98"/>
      <c r="Q91" s="98"/>
    </row>
    <row r="92" spans="1:17" x14ac:dyDescent="0.25">
      <c r="B92" s="276"/>
      <c r="C92" s="98"/>
      <c r="D92" s="98"/>
      <c r="E92" s="98"/>
      <c r="F92" s="98"/>
      <c r="G92" s="98"/>
      <c r="H92" s="254"/>
      <c r="I92" s="98"/>
      <c r="J92" s="98"/>
      <c r="K92" s="98"/>
      <c r="L92" s="98"/>
      <c r="M92" s="98"/>
      <c r="N92" s="98"/>
      <c r="O92" s="98"/>
      <c r="P92" s="98"/>
      <c r="Q92" s="98"/>
    </row>
    <row r="93" spans="1:17" x14ac:dyDescent="0.25">
      <c r="B93" s="98"/>
      <c r="C93" s="122"/>
      <c r="D93" s="98"/>
      <c r="E93" s="98"/>
      <c r="F93" s="98"/>
      <c r="G93" s="98"/>
      <c r="H93" s="254"/>
      <c r="I93" s="98"/>
      <c r="J93" s="98"/>
      <c r="K93" s="98"/>
      <c r="L93" s="98"/>
      <c r="M93" s="98"/>
      <c r="N93" s="98"/>
      <c r="O93" s="98"/>
      <c r="P93" s="98"/>
      <c r="Q93" s="98"/>
    </row>
    <row r="94" spans="1:17" x14ac:dyDescent="0.25">
      <c r="B94" s="122"/>
      <c r="C94" s="98"/>
      <c r="D94" s="98"/>
      <c r="E94" s="98"/>
      <c r="F94" s="98"/>
      <c r="G94" s="98"/>
      <c r="H94" s="254"/>
      <c r="I94" s="98"/>
      <c r="J94" s="98"/>
      <c r="K94" s="98"/>
      <c r="L94" s="98"/>
      <c r="M94" s="98"/>
      <c r="N94" s="98"/>
      <c r="O94" s="98"/>
      <c r="P94" s="98"/>
      <c r="Q94" s="98"/>
    </row>
    <row r="95" spans="1:17" x14ac:dyDescent="0.25">
      <c r="B95" s="98"/>
      <c r="C95" s="98"/>
      <c r="D95" s="98"/>
      <c r="E95" s="98"/>
      <c r="F95" s="98"/>
      <c r="G95" s="98"/>
      <c r="H95" s="254"/>
      <c r="I95" s="98"/>
      <c r="J95" s="98"/>
      <c r="K95" s="98"/>
      <c r="L95" s="98"/>
      <c r="M95" s="98"/>
      <c r="N95" s="98"/>
      <c r="O95" s="98"/>
      <c r="P95" s="98"/>
      <c r="Q95" s="98"/>
    </row>
    <row r="96" spans="1:17" x14ac:dyDescent="0.25">
      <c r="B96" s="98"/>
      <c r="C96" s="98"/>
      <c r="D96" s="98"/>
      <c r="E96" s="98"/>
      <c r="F96" s="98"/>
      <c r="G96" s="98"/>
      <c r="H96" s="254"/>
      <c r="I96" s="98"/>
      <c r="J96" s="98"/>
      <c r="K96" s="98"/>
      <c r="L96" s="98"/>
      <c r="M96" s="98"/>
      <c r="N96" s="98"/>
      <c r="O96" s="98"/>
      <c r="P96" s="98"/>
      <c r="Q96" s="98"/>
    </row>
    <row r="97" spans="2:17" x14ac:dyDescent="0.25">
      <c r="B97" s="253"/>
      <c r="C97" s="98"/>
      <c r="D97" s="98"/>
      <c r="E97" s="98"/>
      <c r="F97" s="98"/>
      <c r="G97" s="98"/>
      <c r="H97" s="254"/>
      <c r="I97" s="98"/>
      <c r="J97" s="98"/>
      <c r="K97" s="98"/>
      <c r="L97" s="98"/>
      <c r="M97" s="98"/>
      <c r="N97" s="98"/>
      <c r="O97" s="98"/>
      <c r="P97" s="98"/>
      <c r="Q97" s="98"/>
    </row>
    <row r="98" spans="2:17" x14ac:dyDescent="0.25">
      <c r="B98" s="98"/>
      <c r="C98" s="122"/>
      <c r="D98" s="98"/>
      <c r="E98" s="98"/>
      <c r="F98" s="98"/>
      <c r="G98" s="98"/>
      <c r="H98" s="254"/>
      <c r="I98" s="98"/>
      <c r="J98" s="98"/>
      <c r="K98" s="98"/>
      <c r="L98" s="98"/>
      <c r="M98" s="98"/>
      <c r="N98" s="98"/>
      <c r="O98" s="98"/>
      <c r="P98" s="98"/>
      <c r="Q98" s="98"/>
    </row>
    <row r="99" spans="2:17" x14ac:dyDescent="0.25">
      <c r="B99" s="122"/>
      <c r="C99" s="122"/>
      <c r="D99" s="98"/>
      <c r="E99" s="98"/>
      <c r="F99" s="98"/>
      <c r="G99" s="98"/>
      <c r="H99" s="254"/>
      <c r="I99" s="98"/>
      <c r="J99" s="98"/>
      <c r="K99" s="98"/>
      <c r="L99" s="98"/>
      <c r="M99" s="98"/>
      <c r="N99" s="98"/>
      <c r="O99" s="98"/>
      <c r="P99" s="98"/>
      <c r="Q99" s="98"/>
    </row>
    <row r="100" spans="2:17" x14ac:dyDescent="0.25">
      <c r="B100" s="122"/>
      <c r="C100" s="122"/>
      <c r="D100" s="98"/>
      <c r="E100" s="98"/>
      <c r="F100" s="98"/>
      <c r="G100" s="98"/>
      <c r="H100" s="254"/>
      <c r="I100" s="98"/>
      <c r="J100" s="98"/>
      <c r="K100" s="98"/>
      <c r="L100" s="98"/>
      <c r="M100" s="98"/>
      <c r="N100" s="98"/>
      <c r="O100" s="98"/>
      <c r="P100" s="98"/>
      <c r="Q100" s="98"/>
    </row>
    <row r="101" spans="2:17" x14ac:dyDescent="0.25">
      <c r="B101" s="122"/>
      <c r="C101" s="98"/>
      <c r="D101" s="98"/>
      <c r="E101" s="98"/>
      <c r="F101" s="98"/>
      <c r="G101" s="98"/>
      <c r="H101" s="254"/>
      <c r="I101" s="98"/>
      <c r="J101" s="98"/>
      <c r="K101" s="98"/>
      <c r="L101" s="98"/>
      <c r="M101" s="98"/>
      <c r="N101" s="98"/>
      <c r="O101" s="98"/>
      <c r="P101" s="98"/>
      <c r="Q101" s="98"/>
    </row>
    <row r="102" spans="2:17" x14ac:dyDescent="0.25">
      <c r="B102" s="98"/>
      <c r="C102" s="98"/>
      <c r="D102" s="98"/>
      <c r="E102" s="98"/>
      <c r="F102" s="98"/>
      <c r="G102" s="98"/>
      <c r="H102" s="254"/>
      <c r="I102" s="98"/>
      <c r="J102" s="98"/>
      <c r="K102" s="98"/>
      <c r="L102" s="98"/>
      <c r="M102" s="98"/>
      <c r="N102" s="98"/>
      <c r="O102" s="98"/>
      <c r="P102" s="98"/>
      <c r="Q102" s="98"/>
    </row>
    <row r="103" spans="2:17" x14ac:dyDescent="0.25">
      <c r="B103" s="98"/>
      <c r="C103" s="98"/>
      <c r="D103" s="98"/>
      <c r="E103" s="98"/>
      <c r="F103" s="98"/>
      <c r="G103" s="98"/>
      <c r="H103" s="254"/>
      <c r="I103" s="98"/>
      <c r="J103" s="98"/>
      <c r="K103" s="98"/>
      <c r="L103" s="98"/>
      <c r="M103" s="98"/>
      <c r="N103" s="98"/>
      <c r="O103" s="98"/>
      <c r="P103" s="98"/>
      <c r="Q103" s="98"/>
    </row>
    <row r="104" spans="2:17" x14ac:dyDescent="0.25">
      <c r="B104" s="98"/>
      <c r="C104" s="98"/>
      <c r="D104" s="98"/>
      <c r="E104" s="98"/>
      <c r="F104" s="98"/>
      <c r="G104" s="98"/>
      <c r="H104" s="254"/>
      <c r="I104" s="98"/>
      <c r="J104" s="98"/>
      <c r="K104" s="260"/>
      <c r="L104" s="98"/>
      <c r="M104" s="98"/>
      <c r="N104" s="98"/>
      <c r="O104" s="98"/>
      <c r="P104" s="98"/>
      <c r="Q104" s="98"/>
    </row>
    <row r="105" spans="2:17" x14ac:dyDescent="0.25">
      <c r="B105" s="98"/>
      <c r="C105" s="98"/>
      <c r="D105" s="98"/>
      <c r="E105" s="98"/>
      <c r="F105" s="98"/>
      <c r="G105" s="98"/>
      <c r="H105" s="254"/>
      <c r="I105" s="98"/>
      <c r="J105" s="98"/>
      <c r="K105" s="260"/>
      <c r="L105" s="98"/>
      <c r="M105" s="98"/>
      <c r="N105" s="98"/>
      <c r="O105" s="98"/>
      <c r="P105" s="98"/>
      <c r="Q105" s="98"/>
    </row>
    <row r="106" spans="2:17" x14ac:dyDescent="0.25">
      <c r="B106" s="253"/>
      <c r="O106" s="98"/>
      <c r="P106" s="98"/>
      <c r="Q106" s="98"/>
    </row>
    <row r="107" spans="2:17" x14ac:dyDescent="0.25">
      <c r="O107" s="98"/>
      <c r="P107" s="98"/>
      <c r="Q107" s="98"/>
    </row>
    <row r="108" spans="2:17" x14ac:dyDescent="0.25">
      <c r="O108" s="98"/>
      <c r="P108" s="98"/>
      <c r="Q108" s="98"/>
    </row>
    <row r="109" spans="2:17" x14ac:dyDescent="0.25">
      <c r="O109" s="98"/>
      <c r="P109" s="98"/>
      <c r="Q109" s="98"/>
    </row>
    <row r="110" spans="2:17" x14ac:dyDescent="0.25">
      <c r="O110" s="98"/>
      <c r="P110" s="98"/>
      <c r="Q110" s="98"/>
    </row>
    <row r="111" spans="2:17" x14ac:dyDescent="0.25">
      <c r="O111" s="98"/>
      <c r="P111" s="98"/>
      <c r="Q111" s="98"/>
    </row>
    <row r="112" spans="2:17" x14ac:dyDescent="0.25">
      <c r="O112" s="98"/>
      <c r="P112" s="98"/>
      <c r="Q112" s="98"/>
    </row>
    <row r="113" spans="15:17" x14ac:dyDescent="0.25">
      <c r="O113" s="98"/>
      <c r="P113" s="98"/>
      <c r="Q113" s="98"/>
    </row>
    <row r="114" spans="15:17" x14ac:dyDescent="0.25">
      <c r="O114" s="98"/>
      <c r="P114" s="98"/>
      <c r="Q114" s="98"/>
    </row>
    <row r="115" spans="15:17" x14ac:dyDescent="0.25">
      <c r="O115" s="98"/>
      <c r="P115" s="98"/>
      <c r="Q115" s="98"/>
    </row>
    <row r="116" spans="15:17" x14ac:dyDescent="0.25">
      <c r="P116" s="98"/>
      <c r="Q116" s="98"/>
    </row>
    <row r="117" spans="15:17" x14ac:dyDescent="0.25">
      <c r="Q117" s="98"/>
    </row>
  </sheetData>
  <sheetProtection algorithmName="SHA-512" hashValue="wTK+CVlwgeAUPqBiA2lzlsfmw8lj4Gn2qU38I9wsI+mjk83wD3ppxDNdJREASrjuA+8jUNIDODKEouMk+8WGLw==" saltValue="PHPOTXVX8Vw5bfY7VPS7Lw==" spinCount="100000" sheet="1" selectLockedCells="1"/>
  <mergeCells count="23">
    <mergeCell ref="B1:S1"/>
    <mergeCell ref="E76:H76"/>
    <mergeCell ref="E77:H77"/>
    <mergeCell ref="E78:H78"/>
    <mergeCell ref="B16:K16"/>
    <mergeCell ref="B14:K14"/>
    <mergeCell ref="E79:H79"/>
    <mergeCell ref="C26:J26"/>
    <mergeCell ref="C27:J27"/>
    <mergeCell ref="B20:J20"/>
    <mergeCell ref="B19:J19"/>
    <mergeCell ref="B62:J62"/>
    <mergeCell ref="B58:J58"/>
    <mergeCell ref="B70:J70"/>
    <mergeCell ref="B75:J75"/>
    <mergeCell ref="B65:J65"/>
    <mergeCell ref="E85:H85"/>
    <mergeCell ref="E86:H86"/>
    <mergeCell ref="E80:H80"/>
    <mergeCell ref="E81:H81"/>
    <mergeCell ref="E82:H82"/>
    <mergeCell ref="E83:H83"/>
    <mergeCell ref="E84:H84"/>
  </mergeCells>
  <conditionalFormatting sqref="B26:B27">
    <cfRule type="expression" dxfId="25" priority="1">
      <formula>NOT(ISBLANK($B$22))</formula>
    </cfRule>
    <cfRule type="expression" dxfId="24" priority="13">
      <formula>NOT(ISBLANK($B$23))</formula>
    </cfRule>
  </conditionalFormatting>
  <conditionalFormatting sqref="B77:B86">
    <cfRule type="colorScale" priority="8">
      <colorScale>
        <cfvo type="min"/>
        <cfvo type="percentile" val="50"/>
        <cfvo type="max"/>
        <color rgb="FFF8696B"/>
        <color rgb="FFFFEB84"/>
        <color rgb="FF63BE7B"/>
      </colorScale>
    </cfRule>
  </conditionalFormatting>
  <conditionalFormatting sqref="C37:C48 F37:G48">
    <cfRule type="expression" dxfId="23" priority="35">
      <formula>NOT(ISBLANK($B$22))</formula>
    </cfRule>
  </conditionalFormatting>
  <conditionalFormatting sqref="C77:C85">
    <cfRule type="colorScale" priority="49">
      <colorScale>
        <cfvo type="min"/>
        <cfvo type="percentile" val="50"/>
        <cfvo type="max"/>
        <color rgb="FF63BE7B"/>
        <color rgb="FFFFEB84"/>
        <color rgb="FFF8696B"/>
      </colorScale>
    </cfRule>
  </conditionalFormatting>
  <conditionalFormatting sqref="C77:C86">
    <cfRule type="colorScale" priority="5">
      <colorScale>
        <cfvo type="min"/>
        <cfvo type="percentile" val="50"/>
        <cfvo type="max"/>
        <color rgb="FF63BE7B"/>
        <color rgb="FFFFEB84"/>
        <color rgb="FFF8696B"/>
      </colorScale>
    </cfRule>
  </conditionalFormatting>
  <conditionalFormatting sqref="D77:D86">
    <cfRule type="colorScale" priority="4">
      <colorScale>
        <cfvo type="min"/>
        <cfvo type="percentile" val="50"/>
        <cfvo type="max"/>
        <color rgb="FF63BE7B"/>
        <color rgb="FFFFEB84"/>
        <color rgb="FFF8696B"/>
      </colorScale>
    </cfRule>
    <cfRule type="colorScale" priority="63">
      <colorScale>
        <cfvo type="min"/>
        <cfvo type="percentile" val="50"/>
        <cfvo type="max"/>
        <color rgb="FF63BE7B"/>
        <color rgb="FFFFEB84"/>
        <color rgb="FFF8696B"/>
      </colorScale>
    </cfRule>
  </conditionalFormatting>
  <dataValidations disablePrompts="1" count="1">
    <dataValidation type="list" showInputMessage="1" showErrorMessage="1" sqref="C101:C102" xr:uid="{00000000-0002-0000-0100-000000000000}">
      <formula1>#REF!</formula1>
    </dataValidation>
  </dataValidations>
  <hyperlinks>
    <hyperlink ref="F2" r:id="rId1" xr:uid="{6D4E52E9-80ED-4FF6-ACD1-B5678BD93F08}"/>
  </hyperlinks>
  <pageMargins left="0.7" right="0.7" top="0.75" bottom="0.75" header="0.3" footer="0.3"/>
  <pageSetup paperSize="9" orientation="portrait" horizontalDpi="300" verticalDpi="300" r:id="rId2"/>
  <ignoredErrors>
    <ignoredError sqref="C4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29"/>
  <sheetViews>
    <sheetView workbookViewId="0"/>
  </sheetViews>
  <sheetFormatPr defaultColWidth="9.33203125" defaultRowHeight="13.8" x14ac:dyDescent="0.25"/>
  <cols>
    <col min="1" max="1" width="5.33203125" style="3" customWidth="1"/>
    <col min="2" max="2" width="6.33203125" style="3" customWidth="1"/>
    <col min="3" max="3" width="39.5546875" style="3" customWidth="1"/>
    <col min="4" max="4" width="25" style="3" customWidth="1"/>
    <col min="5" max="5" width="8.44140625" style="3" customWidth="1"/>
    <col min="6" max="6" width="9.33203125" style="3"/>
    <col min="7" max="7" width="7.33203125" style="3" customWidth="1"/>
    <col min="8" max="9" width="9.33203125" style="3"/>
    <col min="10" max="10" width="10.33203125" style="10" customWidth="1"/>
    <col min="11" max="11" width="0.6640625" style="10" customWidth="1"/>
    <col min="12" max="12" width="3.33203125" style="3" customWidth="1"/>
    <col min="13" max="13" width="12.44140625" style="11" bestFit="1" customWidth="1"/>
    <col min="14" max="14" width="14.33203125" style="3" customWidth="1"/>
    <col min="15" max="15" width="36" style="3" bestFit="1" customWidth="1"/>
    <col min="16" max="16" width="2.33203125" style="3" customWidth="1"/>
    <col min="17" max="17" width="10.6640625" style="3" customWidth="1"/>
    <col min="18" max="18" width="9.33203125" style="3" customWidth="1"/>
    <col min="19" max="21" width="9.33203125" style="3"/>
    <col min="22" max="22" width="3.44140625" style="3" customWidth="1"/>
    <col min="23" max="16384" width="9.33203125" style="3"/>
  </cols>
  <sheetData>
    <row r="1" spans="1:23" s="98" customFormat="1" x14ac:dyDescent="0.25">
      <c r="A1" s="371"/>
      <c r="B1" s="385" t="s">
        <v>276</v>
      </c>
      <c r="C1" s="386"/>
      <c r="D1" s="93"/>
      <c r="E1" s="93"/>
      <c r="F1" s="93"/>
      <c r="G1" s="93"/>
      <c r="H1" s="93"/>
      <c r="I1" s="93"/>
      <c r="J1" s="387"/>
      <c r="K1" s="387"/>
      <c r="L1" s="93"/>
      <c r="M1" s="386"/>
      <c r="N1" s="93"/>
      <c r="O1" s="93"/>
      <c r="P1" s="93"/>
      <c r="Q1" s="93"/>
      <c r="R1" s="93"/>
      <c r="S1" s="93"/>
      <c r="T1" s="93"/>
      <c r="U1" s="93"/>
    </row>
    <row r="2" spans="1:23" s="98" customFormat="1" ht="14.4" thickBot="1" x14ac:dyDescent="0.3">
      <c r="A2" s="371"/>
      <c r="B2" s="385" t="s">
        <v>280</v>
      </c>
      <c r="C2" s="386"/>
      <c r="D2" s="387"/>
      <c r="E2" s="189"/>
      <c r="F2" s="386"/>
      <c r="G2" s="93"/>
      <c r="H2" s="93"/>
      <c r="I2" s="93"/>
      <c r="J2" s="387"/>
      <c r="K2" s="387"/>
      <c r="L2" s="93"/>
      <c r="M2" s="386"/>
      <c r="N2" s="93"/>
      <c r="O2" s="93"/>
      <c r="P2" s="93"/>
      <c r="Q2" s="93"/>
      <c r="R2" s="93"/>
      <c r="S2" s="93"/>
      <c r="T2" s="93"/>
      <c r="U2" s="93"/>
    </row>
    <row r="3" spans="1:23" ht="14.4" thickBot="1" x14ac:dyDescent="0.3">
      <c r="B3" s="384" t="s">
        <v>275</v>
      </c>
      <c r="C3" s="9"/>
      <c r="D3" s="58"/>
      <c r="E3" s="60"/>
      <c r="F3" s="59" t="s">
        <v>91</v>
      </c>
      <c r="G3" s="9"/>
      <c r="H3" s="9"/>
      <c r="I3" s="9"/>
      <c r="J3" s="58"/>
      <c r="K3" s="58"/>
      <c r="L3" s="9"/>
      <c r="M3" s="59"/>
      <c r="N3" s="9"/>
      <c r="O3" s="9"/>
      <c r="P3" s="9"/>
      <c r="Q3" s="9"/>
      <c r="R3" s="9"/>
      <c r="S3" s="9"/>
      <c r="T3" s="9"/>
      <c r="U3" s="9"/>
    </row>
    <row r="4" spans="1:23" x14ac:dyDescent="0.25">
      <c r="A4" s="10"/>
      <c r="B4" s="383"/>
      <c r="C4" s="9"/>
      <c r="D4" s="58"/>
      <c r="E4" s="189"/>
      <c r="F4" s="59"/>
      <c r="G4" s="9"/>
      <c r="H4" s="9"/>
      <c r="I4" s="9"/>
      <c r="J4" s="58"/>
      <c r="K4" s="58"/>
      <c r="L4" s="9"/>
      <c r="M4" s="59"/>
      <c r="N4" s="9"/>
      <c r="O4" s="9"/>
      <c r="P4" s="9"/>
      <c r="Q4" s="9"/>
      <c r="R4" s="9"/>
      <c r="S4" s="9"/>
      <c r="T4" s="9"/>
      <c r="U4" s="9"/>
      <c r="V4" s="9"/>
    </row>
    <row r="5" spans="1:23" ht="22.2" customHeight="1" thickBot="1" x14ac:dyDescent="0.45">
      <c r="A5" s="10"/>
      <c r="B5" s="61" t="s">
        <v>92</v>
      </c>
      <c r="C5" s="9"/>
      <c r="D5" s="9"/>
      <c r="E5" s="15"/>
      <c r="F5" s="9"/>
      <c r="G5" s="9"/>
      <c r="H5" s="9"/>
      <c r="I5" s="9"/>
      <c r="J5" s="58"/>
      <c r="K5" s="58"/>
      <c r="L5" s="9"/>
      <c r="M5" s="59"/>
      <c r="N5" s="9"/>
      <c r="O5" s="9"/>
      <c r="P5" s="9"/>
      <c r="Q5" s="9"/>
      <c r="R5" s="9"/>
      <c r="S5" s="9"/>
      <c r="T5" s="9"/>
      <c r="U5" s="9"/>
      <c r="V5" s="9"/>
    </row>
    <row r="6" spans="1:23" ht="16.2" customHeight="1" thickBot="1" x14ac:dyDescent="0.3">
      <c r="A6" s="10"/>
      <c r="B6" s="62"/>
      <c r="C6" s="63"/>
      <c r="D6" s="63"/>
      <c r="E6" s="63"/>
      <c r="F6" s="63"/>
      <c r="G6" s="64"/>
      <c r="H6" s="63"/>
      <c r="I6" s="63"/>
      <c r="J6" s="65"/>
      <c r="K6" s="65"/>
      <c r="L6" s="63"/>
      <c r="M6" s="66"/>
      <c r="N6" s="63"/>
      <c r="O6" s="63"/>
      <c r="P6" s="63"/>
      <c r="Q6" s="63"/>
      <c r="R6" s="63"/>
      <c r="S6" s="63"/>
      <c r="T6" s="63"/>
      <c r="U6" s="65"/>
      <c r="V6" s="67"/>
      <c r="W6" s="11"/>
    </row>
    <row r="7" spans="1:23" ht="16.2" customHeight="1" thickBot="1" x14ac:dyDescent="0.3">
      <c r="A7" s="10"/>
      <c r="B7" s="68"/>
      <c r="C7" s="69">
        <f>IF(NOT(ISBLANK('Imported Steam, Heat or Cooling'!B22)),'Imported Steam, Heat or Cooling'!B28,(('Imported Steam, Heat or Cooling'!C37*'Imported Steam, Heat or Cooling'!H37)+('Imported Steam, Heat or Cooling'!C38*'Imported Steam, Heat or Cooling'!H38)+('Imported Steam, Heat or Cooling'!C39*'Imported Steam, Heat or Cooling'!H39)+('Imported Steam, Heat or Cooling'!C40*'Imported Steam, Heat or Cooling'!H40)+('Imported Steam, Heat or Cooling'!C41*'Imported Steam, Heat or Cooling'!H41)+('Imported Steam, Heat or Cooling'!C42*'Imported Steam, Heat or Cooling'!H42)+('Imported Steam, Heat or Cooling'!C43*'Imported Steam, Heat or Cooling'!H43)+('Imported Steam, Heat or Cooling'!C44*'Imported Steam, Heat or Cooling'!H44)+('Imported Steam, Heat or Cooling'!C45*'Imported Steam, Heat or Cooling'!H45)+('Imported Steam, Heat or Cooling'!C46*'Imported Steam, Heat or Cooling'!H46)+('Imported Steam, Heat or Cooling'!C47*'Imported Steam, Heat or Cooling'!H47)+('Imported Steam, Heat or Cooling'!C48*'Imported Steam, Heat or Cooling'!H48)))</f>
        <v>0</v>
      </c>
      <c r="D7" s="44" t="s">
        <v>93</v>
      </c>
      <c r="F7" s="58"/>
      <c r="G7" s="70"/>
      <c r="U7" s="10"/>
      <c r="V7" s="71"/>
      <c r="W7" s="11"/>
    </row>
    <row r="8" spans="1:23" ht="16.2" customHeight="1" thickBot="1" x14ac:dyDescent="0.3">
      <c r="A8" s="10"/>
      <c r="B8" s="68"/>
      <c r="E8" s="10"/>
      <c r="H8" s="9"/>
      <c r="I8" s="9"/>
      <c r="J8" s="58"/>
      <c r="K8" s="58"/>
      <c r="L8" s="9"/>
      <c r="M8" s="59"/>
      <c r="N8" s="9"/>
      <c r="O8" s="9"/>
      <c r="P8" s="9"/>
      <c r="Q8" s="9"/>
      <c r="R8" s="9"/>
      <c r="S8" s="9"/>
      <c r="T8" s="9"/>
      <c r="U8" s="10"/>
      <c r="V8" s="71"/>
      <c r="W8" s="11"/>
    </row>
    <row r="9" spans="1:23" ht="16.2" customHeight="1" thickBot="1" x14ac:dyDescent="0.3">
      <c r="A9" s="10"/>
      <c r="B9" s="72"/>
      <c r="C9" s="9"/>
      <c r="D9" s="9"/>
      <c r="E9" s="58"/>
      <c r="G9" s="10"/>
      <c r="H9" s="433" t="str">
        <f>IF(NOT(ISBLANK('Imported Steam, Heat or Cooling'!B22)),'Imported Steam, Heat or Cooling'!B27,IF('Imported Steam, Heat or Cooling'!C49=1,(('Imported Steam, Heat or Cooling'!C37*'Imported Steam, Heat or Cooling'!G37)+('Imported Steam, Heat or Cooling'!C38*'Imported Steam, Heat or Cooling'!G38)+('Imported Steam, Heat or Cooling'!C39*'Imported Steam, Heat or Cooling'!G39)+('Imported Steam, Heat or Cooling'!C40*'Imported Steam, Heat or Cooling'!G40)+('Imported Steam, Heat or Cooling'!C41*'Imported Steam, Heat or Cooling'!G41)+('Imported Steam, Heat or Cooling'!C42*'Imported Steam, Heat or Cooling'!G42)+('Imported Steam, Heat or Cooling'!C43*'Imported Steam, Heat or Cooling'!G43)+('Imported Steam, Heat or Cooling'!C44*'Imported Steam, Heat or Cooling'!G44)+('Imported Steam, Heat or Cooling'!C45*'Imported Steam, Heat or Cooling'!G45)+('Imported Steam, Heat or Cooling'!C46*'Imported Steam, Heat or Cooling'!G46)+('Imported Steam, Heat or Cooling'!C47*'Imported Steam, Heat or Cooling'!G47)+('Imported Steam, Heat or Cooling'!C48*'Imported Steam, Heat or Cooling'!G48)),"confirm service share is 100%"))</f>
        <v>confirm service share is 100%</v>
      </c>
      <c r="I9" s="434"/>
      <c r="J9" s="434"/>
      <c r="K9" s="434"/>
      <c r="L9" s="435"/>
      <c r="M9" s="73" t="s">
        <v>94</v>
      </c>
      <c r="N9" s="74"/>
      <c r="O9" s="75"/>
      <c r="P9" s="75"/>
      <c r="Q9" s="75"/>
      <c r="R9" s="75"/>
      <c r="S9" s="75"/>
      <c r="T9" s="76"/>
      <c r="U9" s="16"/>
      <c r="V9" s="71"/>
      <c r="W9" s="11"/>
    </row>
    <row r="10" spans="1:23" ht="16.2" customHeight="1" x14ac:dyDescent="0.25">
      <c r="A10" s="74"/>
      <c r="B10" s="77"/>
      <c r="C10" s="75"/>
      <c r="D10" s="75"/>
      <c r="E10" s="75"/>
      <c r="F10" s="18"/>
      <c r="G10" s="75"/>
      <c r="H10" s="18"/>
      <c r="I10" s="18"/>
      <c r="J10" s="18"/>
      <c r="K10" s="186"/>
      <c r="L10" s="187"/>
      <c r="M10" s="16"/>
      <c r="Q10" s="18"/>
      <c r="T10" s="78"/>
      <c r="U10" s="16"/>
      <c r="V10" s="71"/>
      <c r="W10" s="11"/>
    </row>
    <row r="11" spans="1:23" ht="25.2" customHeight="1" thickBot="1" x14ac:dyDescent="0.45">
      <c r="A11" s="10"/>
      <c r="B11" s="79"/>
      <c r="C11" s="9"/>
      <c r="D11" s="9"/>
      <c r="E11" s="9"/>
      <c r="F11" s="9"/>
      <c r="G11" s="9"/>
      <c r="H11" s="9"/>
      <c r="I11" s="58"/>
      <c r="J11" s="3"/>
      <c r="K11" s="16"/>
      <c r="L11" s="80" t="s">
        <v>95</v>
      </c>
      <c r="M11" s="81"/>
      <c r="N11" s="82"/>
      <c r="O11" s="82"/>
      <c r="P11" s="82"/>
      <c r="Q11" s="82"/>
      <c r="R11" s="82"/>
      <c r="S11" s="82"/>
      <c r="T11" s="83"/>
      <c r="U11" s="16"/>
      <c r="V11" s="71"/>
      <c r="W11" s="11"/>
    </row>
    <row r="12" spans="1:23" ht="16.2" customHeight="1" thickBot="1" x14ac:dyDescent="0.3">
      <c r="A12" s="84"/>
      <c r="B12" s="77"/>
      <c r="C12" s="75"/>
      <c r="D12" s="75"/>
      <c r="E12" s="85"/>
      <c r="F12" s="75"/>
      <c r="G12" s="75"/>
      <c r="H12" s="75"/>
      <c r="I12" s="76"/>
      <c r="J12" s="86"/>
      <c r="K12" s="87"/>
      <c r="L12" s="88"/>
      <c r="M12" s="89"/>
      <c r="N12" s="90"/>
      <c r="Q12" s="90"/>
      <c r="R12" s="90"/>
      <c r="S12" s="90"/>
      <c r="T12" s="91"/>
      <c r="U12" s="16"/>
      <c r="V12" s="71"/>
      <c r="W12" s="11"/>
    </row>
    <row r="13" spans="1:23" ht="16.2" customHeight="1" x14ac:dyDescent="0.25">
      <c r="A13" s="92"/>
      <c r="B13" s="68"/>
      <c r="E13" s="10"/>
      <c r="I13" s="78"/>
      <c r="J13" s="92"/>
      <c r="K13" s="93"/>
      <c r="L13" s="94"/>
      <c r="M13" s="95"/>
      <c r="T13" s="96"/>
      <c r="U13" s="16"/>
      <c r="V13" s="71"/>
      <c r="W13" s="11"/>
    </row>
    <row r="14" spans="1:23" ht="16.2" customHeight="1" x14ac:dyDescent="0.25">
      <c r="A14" s="92"/>
      <c r="B14" s="68"/>
      <c r="F14" s="18"/>
      <c r="H14" s="9"/>
      <c r="I14" s="78"/>
      <c r="J14" s="92"/>
      <c r="K14" s="6"/>
      <c r="L14" s="173"/>
      <c r="M14" s="3"/>
      <c r="T14" s="96"/>
      <c r="U14" s="16"/>
      <c r="V14" s="71"/>
      <c r="W14" s="11"/>
    </row>
    <row r="15" spans="1:23" ht="16.2" customHeight="1" x14ac:dyDescent="0.25">
      <c r="A15" s="92"/>
      <c r="B15" s="68"/>
      <c r="G15" s="10"/>
      <c r="I15" s="78"/>
      <c r="J15" s="92"/>
      <c r="K15" s="174" t="s">
        <v>96</v>
      </c>
      <c r="M15" s="3"/>
      <c r="N15" s="97"/>
      <c r="T15" s="96"/>
      <c r="U15" s="16"/>
      <c r="V15" s="71"/>
      <c r="W15" s="11"/>
    </row>
    <row r="16" spans="1:23" ht="16.2" customHeight="1" x14ac:dyDescent="0.25">
      <c r="A16" s="92"/>
      <c r="B16" s="68"/>
      <c r="H16" s="18"/>
      <c r="I16" s="78"/>
      <c r="J16" s="92"/>
      <c r="K16" s="3"/>
      <c r="M16" s="3"/>
      <c r="T16" s="96"/>
      <c r="U16" s="16"/>
      <c r="V16" s="71"/>
      <c r="W16" s="11"/>
    </row>
    <row r="17" spans="1:23" ht="16.2" customHeight="1" thickBot="1" x14ac:dyDescent="0.3">
      <c r="A17" s="92"/>
      <c r="B17" s="68"/>
      <c r="H17" s="9"/>
      <c r="I17" s="78"/>
      <c r="J17" s="92"/>
      <c r="K17" s="157" t="s">
        <v>97</v>
      </c>
      <c r="L17" s="98"/>
      <c r="T17" s="96"/>
      <c r="U17" s="16"/>
      <c r="V17" s="71"/>
      <c r="W17" s="11"/>
    </row>
    <row r="18" spans="1:23" ht="16.2" customHeight="1" thickBot="1" x14ac:dyDescent="0.4">
      <c r="A18" s="92"/>
      <c r="B18" s="72"/>
      <c r="C18" s="9"/>
      <c r="D18" s="99"/>
      <c r="G18" s="10"/>
      <c r="H18" s="100"/>
      <c r="I18" s="101"/>
      <c r="J18" s="92"/>
      <c r="K18" s="93"/>
      <c r="L18" s="98"/>
      <c r="N18" s="102" t="s">
        <v>98</v>
      </c>
      <c r="O18" s="103" t="str">
        <f>'Imported Steam, Heat or Cooling'!B60</f>
        <v>0</v>
      </c>
      <c r="T18" s="96"/>
      <c r="U18" s="16"/>
      <c r="V18" s="71"/>
      <c r="W18" s="11"/>
    </row>
    <row r="19" spans="1:23" ht="16.2" customHeight="1" thickBot="1" x14ac:dyDescent="0.4">
      <c r="A19" s="92"/>
      <c r="B19" s="104"/>
      <c r="D19" s="6"/>
      <c r="G19" s="10"/>
      <c r="H19" s="100"/>
      <c r="I19" s="101"/>
      <c r="J19" s="92"/>
      <c r="K19" s="105"/>
      <c r="L19" s="106"/>
      <c r="N19" s="107" t="s">
        <v>99</v>
      </c>
      <c r="O19" s="188" t="str">
        <f>'Imported Steam, Heat or Cooling'!B54</f>
        <v>confirm total service share is 100%</v>
      </c>
      <c r="T19" s="96"/>
      <c r="U19" s="16"/>
      <c r="V19" s="71"/>
      <c r="W19" s="11"/>
    </row>
    <row r="20" spans="1:23" ht="16.2" customHeight="1" thickBot="1" x14ac:dyDescent="0.4">
      <c r="A20" s="92"/>
      <c r="B20" s="108"/>
      <c r="C20" s="109" t="s">
        <v>100</v>
      </c>
      <c r="D20" s="110" t="s">
        <v>101</v>
      </c>
      <c r="G20" s="10"/>
      <c r="H20" s="18"/>
      <c r="I20" s="78"/>
      <c r="J20" s="92"/>
      <c r="K20" s="105"/>
      <c r="L20" s="106"/>
      <c r="N20" s="111" t="s">
        <v>102</v>
      </c>
      <c r="O20" s="188" t="str">
        <f>'Imported Steam, Heat or Cooling'!B55</f>
        <v>confirm total service share is 100%</v>
      </c>
      <c r="T20" s="96"/>
      <c r="U20" s="16"/>
      <c r="V20" s="71"/>
      <c r="W20" s="11"/>
    </row>
    <row r="21" spans="1:23" ht="36" customHeight="1" thickBot="1" x14ac:dyDescent="0.3">
      <c r="A21" s="92"/>
      <c r="B21" s="104"/>
      <c r="C21" s="112" t="s">
        <v>53</v>
      </c>
      <c r="D21" s="113">
        <f>IF(NOT(ISBLANK('Imported Steam, Heat or Cooling'!$B$22)),"Single emission factor provided by supplier",'Imported Steam, Heat or Cooling'!C37)</f>
        <v>0</v>
      </c>
      <c r="H21" s="18"/>
      <c r="I21" s="78"/>
      <c r="J21" s="92"/>
      <c r="K21" s="173"/>
      <c r="L21" s="11"/>
      <c r="M21" s="97"/>
      <c r="T21" s="96"/>
      <c r="U21" s="16"/>
      <c r="V21" s="71"/>
      <c r="W21" s="11"/>
    </row>
    <row r="22" spans="1:23" ht="16.2" customHeight="1" thickBot="1" x14ac:dyDescent="0.3">
      <c r="A22" s="92"/>
      <c r="B22" s="104"/>
      <c r="C22" s="110" t="s">
        <v>54</v>
      </c>
      <c r="D22" s="114">
        <f>IF(NOT(ISBLANK('Imported Steam, Heat or Cooling'!$B$22)),"",'Imported Steam, Heat or Cooling'!C38)</f>
        <v>0</v>
      </c>
      <c r="I22" s="78"/>
      <c r="J22" s="92"/>
      <c r="K22" s="157" t="s">
        <v>103</v>
      </c>
      <c r="T22" s="96"/>
      <c r="U22" s="16"/>
      <c r="V22" s="71"/>
      <c r="W22" s="11"/>
    </row>
    <row r="23" spans="1:23" ht="16.2" customHeight="1" thickBot="1" x14ac:dyDescent="0.3">
      <c r="A23" s="92"/>
      <c r="B23" s="104"/>
      <c r="C23" s="110" t="s">
        <v>55</v>
      </c>
      <c r="D23" s="114">
        <f>IF(NOT(ISBLANK('Imported Steam, Heat or Cooling'!$B$22)),"",'Imported Steam, Heat or Cooling'!C39)</f>
        <v>0</v>
      </c>
      <c r="I23" s="78"/>
      <c r="J23" s="92"/>
      <c r="K23" s="93"/>
      <c r="L23" s="98"/>
      <c r="N23" s="172" t="s">
        <v>104</v>
      </c>
      <c r="O23" s="188">
        <f>'Imported Steam, Heat or Cooling'!B10</f>
        <v>0</v>
      </c>
      <c r="T23" s="96"/>
      <c r="U23" s="16"/>
      <c r="V23" s="71"/>
      <c r="W23" s="11"/>
    </row>
    <row r="24" spans="1:23" ht="16.2" customHeight="1" thickBot="1" x14ac:dyDescent="0.3">
      <c r="A24" s="92"/>
      <c r="B24" s="104"/>
      <c r="C24" s="110" t="s">
        <v>56</v>
      </c>
      <c r="D24" s="114">
        <f>IF(NOT(ISBLANK('Imported Steam, Heat or Cooling'!$B$22)),"",'Imported Steam, Heat or Cooling'!C40)</f>
        <v>0</v>
      </c>
      <c r="I24" s="78"/>
      <c r="J24" s="92"/>
      <c r="K24" s="105"/>
      <c r="L24" s="106"/>
      <c r="N24" s="116" t="s">
        <v>71</v>
      </c>
      <c r="O24" s="117" t="str">
        <f>'Imported Steam, Heat or Cooling'!D60</f>
        <v>Contact CAS</v>
      </c>
      <c r="T24" s="96"/>
      <c r="U24" s="16"/>
      <c r="V24" s="71"/>
      <c r="W24" s="11"/>
    </row>
    <row r="25" spans="1:23" ht="16.2" customHeight="1" thickBot="1" x14ac:dyDescent="0.3">
      <c r="A25" s="92"/>
      <c r="B25" s="104"/>
      <c r="C25" s="118" t="s">
        <v>57</v>
      </c>
      <c r="D25" s="114">
        <f>IF(NOT(ISBLANK('Imported Steam, Heat or Cooling'!$B$22)),"",'Imported Steam, Heat or Cooling'!C41)</f>
        <v>0</v>
      </c>
      <c r="I25" s="78"/>
      <c r="J25" s="92"/>
      <c r="K25" s="105"/>
      <c r="L25" s="106"/>
      <c r="N25" s="119" t="s">
        <v>105</v>
      </c>
      <c r="O25" s="188" t="str">
        <f>'Imported Steam, Heat or Cooling'!B67</f>
        <v>0</v>
      </c>
      <c r="T25" s="96"/>
      <c r="U25" s="16"/>
      <c r="V25" s="71"/>
      <c r="W25" s="11"/>
    </row>
    <row r="26" spans="1:23" ht="16.2" customHeight="1" thickBot="1" x14ac:dyDescent="0.3">
      <c r="A26" s="92"/>
      <c r="B26" s="104"/>
      <c r="C26" s="120" t="s">
        <v>58</v>
      </c>
      <c r="D26" s="114">
        <f>IF(NOT(ISBLANK('Imported Steam, Heat or Cooling'!$B$22)),"",'Imported Steam, Heat or Cooling'!C42)</f>
        <v>0</v>
      </c>
      <c r="I26" s="78"/>
      <c r="J26" s="92"/>
      <c r="T26" s="96"/>
      <c r="U26" s="16"/>
      <c r="V26" s="71"/>
      <c r="W26" s="11"/>
    </row>
    <row r="27" spans="1:23" ht="16.2" customHeight="1" thickBot="1" x14ac:dyDescent="0.3">
      <c r="A27" s="92"/>
      <c r="B27" s="104"/>
      <c r="C27" s="110" t="s">
        <v>59</v>
      </c>
      <c r="D27" s="114">
        <f>IF(NOT(ISBLANK('Imported Steam, Heat or Cooling'!$B$22)),"",'Imported Steam, Heat or Cooling'!C43)</f>
        <v>0</v>
      </c>
      <c r="I27" s="78"/>
      <c r="J27" s="92"/>
      <c r="K27" s="94"/>
      <c r="L27" s="98"/>
      <c r="T27" s="96"/>
      <c r="U27" s="16"/>
      <c r="V27" s="71"/>
      <c r="W27" s="11"/>
    </row>
    <row r="28" spans="1:23" ht="16.2" customHeight="1" thickBot="1" x14ac:dyDescent="0.3">
      <c r="A28" s="92"/>
      <c r="B28" s="121"/>
      <c r="C28" s="110" t="s">
        <v>60</v>
      </c>
      <c r="D28" s="114">
        <f>IF(NOT(ISBLANK('Imported Steam, Heat or Cooling'!$B$22)),"",'Imported Steam, Heat or Cooling'!C44)</f>
        <v>0</v>
      </c>
      <c r="I28" s="78"/>
      <c r="J28" s="92"/>
      <c r="K28" s="94"/>
      <c r="L28" s="122"/>
      <c r="Q28" s="9"/>
      <c r="R28" s="9"/>
      <c r="T28" s="96"/>
      <c r="U28" s="16"/>
      <c r="V28" s="71"/>
      <c r="W28" s="11"/>
    </row>
    <row r="29" spans="1:23" ht="16.2" customHeight="1" thickBot="1" x14ac:dyDescent="0.3">
      <c r="A29" s="92"/>
      <c r="B29" s="104"/>
      <c r="C29" s="110" t="s">
        <v>61</v>
      </c>
      <c r="D29" s="114">
        <f>IF(NOT(ISBLANK('Imported Steam, Heat or Cooling'!$B$22)),"",'Imported Steam, Heat or Cooling'!C45)</f>
        <v>0</v>
      </c>
      <c r="E29" s="100"/>
      <c r="F29" s="11"/>
      <c r="G29" s="10"/>
      <c r="I29" s="78"/>
      <c r="J29" s="123"/>
      <c r="K29" s="124"/>
      <c r="L29" s="125"/>
      <c r="M29" s="126"/>
      <c r="N29" s="127"/>
      <c r="Q29" s="128"/>
      <c r="R29" s="126"/>
      <c r="S29" s="82"/>
      <c r="T29" s="129"/>
      <c r="U29" s="16"/>
      <c r="V29" s="71"/>
      <c r="W29" s="11"/>
    </row>
    <row r="30" spans="1:23" ht="16.2" customHeight="1" thickBot="1" x14ac:dyDescent="0.3">
      <c r="A30" s="92"/>
      <c r="B30" s="108"/>
      <c r="C30" s="110" t="s">
        <v>62</v>
      </c>
      <c r="D30" s="114">
        <f>IF(NOT(ISBLANK('Imported Steam, Heat or Cooling'!$B$22)),"",'Imported Steam, Heat or Cooling'!C46)</f>
        <v>0</v>
      </c>
      <c r="E30" s="100"/>
      <c r="F30" s="11"/>
      <c r="I30" s="78"/>
      <c r="J30" s="11"/>
      <c r="K30" s="16"/>
      <c r="L30" s="130"/>
      <c r="M30" s="130"/>
      <c r="N30" s="131"/>
      <c r="O30" s="130"/>
      <c r="P30" s="130"/>
      <c r="Q30" s="130"/>
      <c r="R30" s="130"/>
      <c r="S30" s="130"/>
      <c r="T30" s="130"/>
      <c r="U30" s="16"/>
      <c r="V30" s="71"/>
      <c r="W30" s="11"/>
    </row>
    <row r="31" spans="1:23" ht="16.2" customHeight="1" thickBot="1" x14ac:dyDescent="0.3">
      <c r="A31" s="92"/>
      <c r="B31" s="68"/>
      <c r="C31" s="110" t="s">
        <v>63</v>
      </c>
      <c r="D31" s="114">
        <f>IF(NOT(ISBLANK('Imported Steam, Heat or Cooling'!$B$22)),"",'Imported Steam, Heat or Cooling'!C47)</f>
        <v>0</v>
      </c>
      <c r="E31" s="100"/>
      <c r="F31" s="69">
        <f>IF(NOT(ISBLANK('Imported Steam, Heat or Cooling'!B22)),'Imported Steam, Heat or Cooling'!B26,(('Imported Steam, Heat or Cooling'!C37*'Imported Steam, Heat or Cooling'!F37)+('Imported Steam, Heat or Cooling'!C38*'Imported Steam, Heat or Cooling'!F38)+('Imported Steam, Heat or Cooling'!C39*'Imported Steam, Heat or Cooling'!F39)+('Imported Steam, Heat or Cooling'!C40*'Imported Steam, Heat or Cooling'!F40)+('Imported Steam, Heat or Cooling'!C41*'Imported Steam, Heat or Cooling'!F41)+('Imported Steam, Heat or Cooling'!C42*'Imported Steam, Heat or Cooling'!F42)+('Imported Steam, Heat or Cooling'!C43*'Imported Steam, Heat or Cooling'!F43)+('Imported Steam, Heat or Cooling'!C44*'Imported Steam, Heat or Cooling'!F44)+('Imported Steam, Heat or Cooling'!C45*'Imported Steam, Heat or Cooling'!F45)+('Imported Steam, Heat or Cooling'!C46*'Imported Steam, Heat or Cooling'!F46)+('Imported Steam, Heat or Cooling'!C47*'Imported Steam, Heat or Cooling'!F47)+('Imported Steam, Heat or Cooling'!C48*'Imported Steam, Heat or Cooling'!F48)))</f>
        <v>0</v>
      </c>
      <c r="G31" s="59" t="s">
        <v>110</v>
      </c>
      <c r="I31" s="78"/>
      <c r="J31" s="11"/>
      <c r="K31" s="16"/>
      <c r="L31" s="132"/>
      <c r="M31" s="132"/>
      <c r="N31" s="132"/>
      <c r="O31" s="132"/>
      <c r="P31" s="132"/>
      <c r="Q31" s="132"/>
      <c r="R31" s="133"/>
      <c r="S31" s="132"/>
      <c r="T31" s="132"/>
      <c r="U31" s="16"/>
      <c r="V31" s="71"/>
      <c r="W31" s="11"/>
    </row>
    <row r="32" spans="1:23" ht="16.2" customHeight="1" thickBot="1" x14ac:dyDescent="0.3">
      <c r="A32" s="92"/>
      <c r="B32" s="68"/>
      <c r="C32" s="110" t="s">
        <v>64</v>
      </c>
      <c r="D32" s="114">
        <f>IF(NOT(ISBLANK('Imported Steam, Heat or Cooling'!$B$22)),"",'Imported Steam, Heat or Cooling'!C48)</f>
        <v>0</v>
      </c>
      <c r="E32" s="100"/>
      <c r="F32" s="134"/>
      <c r="I32" s="78"/>
      <c r="J32" s="11"/>
      <c r="K32" s="16"/>
      <c r="L32" s="132"/>
      <c r="M32" s="132"/>
      <c r="N32" s="132"/>
      <c r="O32" s="132"/>
      <c r="P32" s="132"/>
      <c r="Q32" s="132"/>
      <c r="R32" s="132"/>
      <c r="S32" s="132"/>
      <c r="T32" s="132"/>
      <c r="U32" s="16"/>
      <c r="V32" s="71"/>
      <c r="W32" s="11"/>
    </row>
    <row r="33" spans="1:23" ht="16.2" customHeight="1" thickBot="1" x14ac:dyDescent="0.3">
      <c r="A33" s="92"/>
      <c r="B33" s="68"/>
      <c r="D33" s="10"/>
      <c r="E33" s="100"/>
      <c r="F33" s="11"/>
      <c r="I33" s="78"/>
      <c r="J33" s="11"/>
      <c r="K33" s="16"/>
      <c r="L33" s="132"/>
      <c r="M33" s="132"/>
      <c r="N33" s="132"/>
      <c r="O33" s="132"/>
      <c r="P33" s="132"/>
      <c r="Q33" s="132"/>
      <c r="R33" s="132"/>
      <c r="S33" s="132"/>
      <c r="T33" s="132"/>
      <c r="U33" s="16"/>
      <c r="V33" s="71"/>
      <c r="W33" s="11"/>
    </row>
    <row r="34" spans="1:23" ht="16.2" customHeight="1" thickBot="1" x14ac:dyDescent="0.4">
      <c r="A34" s="92"/>
      <c r="B34" s="68"/>
      <c r="C34" s="185" t="str">
        <f>IF(NOT(ISBLANK('Imported Steam, Heat or Cooling'!B22)),'Imported Steam, Heat or Cooling'!B22,IF('Imported Steam, Heat or Cooling'!C49=1,('Imported Steam, Heat or Cooling'!C37*'Imported Steam, Heat or Cooling'!D37)+('Imported Steam, Heat or Cooling'!C38*'Imported Steam, Heat or Cooling'!D38)+('Imported Steam, Heat or Cooling'!C39*'Imported Steam, Heat or Cooling'!D39)+('Imported Steam, Heat or Cooling'!C40*'Imported Steam, Heat or Cooling'!D40)+('Imported Steam, Heat or Cooling'!C41*'Imported Steam, Heat or Cooling'!D41)+('Imported Steam, Heat or Cooling'!C42*'Imported Steam, Heat or Cooling'!D42)+('Imported Steam, Heat or Cooling'!C43*'Imported Steam, Heat or Cooling'!D43)+('Imported Steam, Heat or Cooling'!C44*'Imported Steam, Heat or Cooling'!D44)+('Imported Steam, Heat or Cooling'!C45*'Imported Steam, Heat or Cooling'!D45)+('Imported Steam, Heat or Cooling'!C46*'Imported Steam, Heat or Cooling'!D46)+('Imported Steam, Heat or Cooling'!C47*'Imported Steam, Heat or Cooling'!D47)+('Imported Steam, Heat or Cooling'!C48*'Imported Steam, Heat or Cooling'!D48),"confirm service share is 100%"))</f>
        <v>confirm service share is 100%</v>
      </c>
      <c r="D34" s="4" t="s">
        <v>36</v>
      </c>
      <c r="F34" s="11"/>
      <c r="I34" s="78"/>
      <c r="J34" s="11"/>
      <c r="K34" s="16"/>
      <c r="L34" s="135"/>
      <c r="M34" s="135"/>
      <c r="N34" s="135"/>
      <c r="O34" s="135"/>
      <c r="P34" s="135"/>
      <c r="Q34" s="135"/>
      <c r="R34" s="135"/>
      <c r="S34" s="135"/>
      <c r="T34" s="135"/>
      <c r="U34" s="16"/>
      <c r="V34" s="71"/>
      <c r="W34" s="11"/>
    </row>
    <row r="35" spans="1:23" ht="16.2" customHeight="1" x14ac:dyDescent="0.25">
      <c r="A35" s="92"/>
      <c r="B35" s="68"/>
      <c r="C35" s="11" t="s">
        <v>112</v>
      </c>
      <c r="D35" s="10"/>
      <c r="I35" s="78"/>
      <c r="J35" s="11"/>
      <c r="K35" s="16"/>
      <c r="L35" s="18"/>
      <c r="M35" s="136"/>
      <c r="N35" s="18"/>
      <c r="O35" s="18"/>
      <c r="P35" s="18"/>
      <c r="Q35" s="18"/>
      <c r="R35" s="18"/>
      <c r="S35" s="18"/>
      <c r="T35" s="18"/>
      <c r="U35" s="10"/>
      <c r="V35" s="71"/>
      <c r="W35" s="11"/>
    </row>
    <row r="36" spans="1:23" ht="16.2" customHeight="1" thickBot="1" x14ac:dyDescent="0.3">
      <c r="A36" s="137"/>
      <c r="B36" s="68"/>
      <c r="F36" s="138"/>
      <c r="G36" s="138"/>
      <c r="H36" s="138"/>
      <c r="I36" s="139"/>
      <c r="J36" s="11"/>
      <c r="K36" s="16"/>
      <c r="U36" s="10"/>
      <c r="V36" s="71"/>
      <c r="W36" s="11"/>
    </row>
    <row r="37" spans="1:23" ht="16.2" customHeight="1" thickBot="1" x14ac:dyDescent="0.3">
      <c r="A37" s="140"/>
      <c r="B37" s="141"/>
      <c r="C37" s="142"/>
      <c r="D37" s="142"/>
      <c r="E37" s="143"/>
      <c r="F37" s="143"/>
      <c r="G37" s="143"/>
      <c r="H37" s="143"/>
      <c r="I37" s="144"/>
      <c r="J37" s="145"/>
      <c r="K37" s="146"/>
      <c r="L37" s="142"/>
      <c r="M37" s="145"/>
      <c r="N37" s="142"/>
      <c r="O37" s="142"/>
      <c r="P37" s="142"/>
      <c r="Q37" s="142"/>
      <c r="R37" s="142"/>
      <c r="S37" s="142"/>
      <c r="T37" s="142"/>
      <c r="U37" s="147"/>
      <c r="V37" s="148"/>
      <c r="W37" s="11"/>
    </row>
    <row r="38" spans="1:23" ht="15.75" customHeight="1" x14ac:dyDescent="0.25">
      <c r="A38" s="18"/>
      <c r="B38" s="18"/>
      <c r="E38" s="18"/>
      <c r="F38" s="18"/>
      <c r="G38" s="18"/>
      <c r="H38" s="18"/>
      <c r="I38" s="18"/>
      <c r="J38" s="149"/>
      <c r="K38" s="149"/>
      <c r="L38" s="18"/>
      <c r="M38" s="136"/>
      <c r="N38" s="18"/>
      <c r="O38" s="18"/>
      <c r="P38" s="18"/>
      <c r="Q38" s="18"/>
      <c r="R38" s="18"/>
      <c r="S38" s="18"/>
      <c r="T38" s="18"/>
      <c r="U38" s="18"/>
      <c r="V38" s="18"/>
    </row>
    <row r="39" spans="1:23" ht="15.75" customHeight="1" thickBot="1" x14ac:dyDescent="0.3">
      <c r="C39" s="431" t="s">
        <v>113</v>
      </c>
      <c r="D39" s="432"/>
    </row>
    <row r="40" spans="1:23" ht="15.75" customHeight="1" thickBot="1" x14ac:dyDescent="0.3">
      <c r="C40" s="115" t="s">
        <v>104</v>
      </c>
      <c r="D40" s="188">
        <f>'Imported Steam, Heat or Cooling'!B10</f>
        <v>0</v>
      </c>
    </row>
    <row r="41" spans="1:23" ht="14.4" thickBot="1" x14ac:dyDescent="0.3">
      <c r="C41" s="116" t="s">
        <v>71</v>
      </c>
      <c r="D41" s="190" t="str">
        <f>'Imported Steam, Heat or Cooling'!D60</f>
        <v>Contact CAS</v>
      </c>
    </row>
    <row r="42" spans="1:23" ht="14.4" thickBot="1" x14ac:dyDescent="0.3">
      <c r="C42" s="119" t="s">
        <v>105</v>
      </c>
      <c r="D42" s="188" t="str">
        <f>'Imported Steam, Heat or Cooling'!B67</f>
        <v>0</v>
      </c>
    </row>
    <row r="112" hidden="1" x14ac:dyDescent="0.25"/>
    <row r="113" spans="3:5" hidden="1" x14ac:dyDescent="0.25"/>
    <row r="114" spans="3:5" hidden="1" x14ac:dyDescent="0.25"/>
    <row r="115" spans="3:5" hidden="1" x14ac:dyDescent="0.25">
      <c r="C115" s="150">
        <f>'Imported Steam, Heat or Cooling'!B22</f>
        <v>0</v>
      </c>
      <c r="D115" s="151" t="s">
        <v>35</v>
      </c>
    </row>
    <row r="116" spans="3:5" hidden="1" x14ac:dyDescent="0.25">
      <c r="C116" s="152">
        <f>'Imported Steam, Heat or Cooling'!B26</f>
        <v>0</v>
      </c>
      <c r="D116" s="11" t="s">
        <v>114</v>
      </c>
    </row>
    <row r="117" spans="3:5" hidden="1" x14ac:dyDescent="0.25">
      <c r="C117" s="152">
        <f>'Imported Steam, Heat or Cooling'!B27</f>
        <v>0</v>
      </c>
      <c r="D117" s="11" t="s">
        <v>115</v>
      </c>
    </row>
    <row r="118" spans="3:5" hidden="1" x14ac:dyDescent="0.25">
      <c r="E118" s="151" t="s">
        <v>49</v>
      </c>
    </row>
    <row r="119" spans="3:5" hidden="1" x14ac:dyDescent="0.25">
      <c r="C119" s="151" t="s">
        <v>46</v>
      </c>
      <c r="D119" s="151" t="s">
        <v>116</v>
      </c>
      <c r="E119" s="152">
        <f>'Imported Steam, Heat or Cooling'!G37</f>
        <v>0</v>
      </c>
    </row>
    <row r="120" spans="3:5" hidden="1" x14ac:dyDescent="0.25">
      <c r="C120" s="51">
        <f>'Imported Steam, Heat or Cooling'!C37</f>
        <v>0</v>
      </c>
      <c r="D120" s="152">
        <f>'Imported Steam, Heat or Cooling'!F37</f>
        <v>0</v>
      </c>
      <c r="E120" s="152">
        <f>'Imported Steam, Heat or Cooling'!G43</f>
        <v>0</v>
      </c>
    </row>
    <row r="121" spans="3:5" hidden="1" x14ac:dyDescent="0.25">
      <c r="C121" s="51">
        <f>'Imported Steam, Heat or Cooling'!C43</f>
        <v>0</v>
      </c>
      <c r="D121" s="152">
        <f>'Imported Steam, Heat or Cooling'!F43</f>
        <v>0</v>
      </c>
      <c r="E121" s="152">
        <f>'Imported Steam, Heat or Cooling'!G41</f>
        <v>0</v>
      </c>
    </row>
    <row r="122" spans="3:5" hidden="1" x14ac:dyDescent="0.25">
      <c r="C122" s="51">
        <f>'Imported Steam, Heat or Cooling'!C41</f>
        <v>0</v>
      </c>
      <c r="D122" s="152">
        <f>'Imported Steam, Heat or Cooling'!F41</f>
        <v>0</v>
      </c>
      <c r="E122" s="152">
        <f>'Imported Steam, Heat or Cooling'!G40</f>
        <v>0</v>
      </c>
    </row>
    <row r="123" spans="3:5" hidden="1" x14ac:dyDescent="0.25">
      <c r="C123" s="51">
        <f>'Imported Steam, Heat or Cooling'!C40</f>
        <v>0</v>
      </c>
      <c r="D123" s="152">
        <f>'Imported Steam, Heat or Cooling'!F40</f>
        <v>0</v>
      </c>
      <c r="E123" s="152">
        <f>'Imported Steam, Heat or Cooling'!G46</f>
        <v>0</v>
      </c>
    </row>
    <row r="124" spans="3:5" hidden="1" x14ac:dyDescent="0.25">
      <c r="C124" s="51">
        <f>'Imported Steam, Heat or Cooling'!C46</f>
        <v>0</v>
      </c>
      <c r="D124" s="152">
        <f>'Imported Steam, Heat or Cooling'!F46</f>
        <v>0</v>
      </c>
      <c r="E124" s="152">
        <f>'Imported Steam, Heat or Cooling'!G45</f>
        <v>0</v>
      </c>
    </row>
    <row r="125" spans="3:5" hidden="1" x14ac:dyDescent="0.25">
      <c r="C125" s="51">
        <f>'Imported Steam, Heat or Cooling'!C45</f>
        <v>0</v>
      </c>
      <c r="D125" s="152">
        <f>'Imported Steam, Heat or Cooling'!F45</f>
        <v>0</v>
      </c>
      <c r="E125" s="152">
        <f>'Imported Steam, Heat or Cooling'!G47</f>
        <v>0</v>
      </c>
    </row>
    <row r="126" spans="3:5" hidden="1" x14ac:dyDescent="0.25">
      <c r="C126" s="51">
        <f>'Imported Steam, Heat or Cooling'!C47</f>
        <v>0</v>
      </c>
      <c r="D126" s="152">
        <f>'Imported Steam, Heat or Cooling'!F47</f>
        <v>0</v>
      </c>
      <c r="E126" s="152">
        <f>'Imported Steam, Heat or Cooling'!G44</f>
        <v>0</v>
      </c>
    </row>
    <row r="127" spans="3:5" hidden="1" x14ac:dyDescent="0.25">
      <c r="C127" s="51">
        <f>'Imported Steam, Heat or Cooling'!C44</f>
        <v>0</v>
      </c>
      <c r="D127" s="152">
        <f>'Imported Steam, Heat or Cooling'!F44</f>
        <v>0</v>
      </c>
      <c r="E127" s="152">
        <f>'Imported Steam, Heat or Cooling'!G48</f>
        <v>0</v>
      </c>
    </row>
    <row r="128" spans="3:5" hidden="1" x14ac:dyDescent="0.25">
      <c r="C128" s="51">
        <f>'Imported Steam, Heat or Cooling'!C48</f>
        <v>0</v>
      </c>
      <c r="D128" s="152">
        <f>'Imported Steam, Heat or Cooling'!F48</f>
        <v>0</v>
      </c>
      <c r="E128" s="152">
        <f>'Imported Steam, Heat or Cooling'!G39</f>
        <v>0</v>
      </c>
    </row>
    <row r="129" spans="3:4" hidden="1" x14ac:dyDescent="0.25">
      <c r="C129" s="51">
        <f>'Imported Steam, Heat or Cooling'!C39</f>
        <v>0</v>
      </c>
      <c r="D129" s="152">
        <f>'Imported Steam, Heat or Cooling'!F39</f>
        <v>0</v>
      </c>
    </row>
  </sheetData>
  <sheetProtection algorithmName="SHA-512" hashValue="Q7hTwZfZ+JeUxm4VCFgjp+rpj9Nju8ZtgizCqs3N5FFVA7Hn0u1SNTs4jpVtmZ37J3BN7AOEC9ku1tuURRbiwA==" saltValue="HkzS8JKYeZMMwEPRj2pL1A==" spinCount="100000" sheet="1"/>
  <mergeCells count="2">
    <mergeCell ref="C39:D39"/>
    <mergeCell ref="H9:L9"/>
  </mergeCells>
  <conditionalFormatting sqref="D21:D32">
    <cfRule type="expression" dxfId="22" priority="25">
      <formula>NOT(ISBLANK($B$27))</formula>
    </cfRule>
  </conditionalFormatting>
  <conditionalFormatting sqref="F31">
    <cfRule type="expression" dxfId="21" priority="11">
      <formula>AND(($C$129&gt;0),($D$129=0))</formula>
    </cfRule>
    <cfRule type="expression" dxfId="20" priority="12">
      <formula>AND(($C$128&gt;0),($D$128=0))</formula>
    </cfRule>
    <cfRule type="expression" dxfId="19" priority="13">
      <formula>AND(($C$127&gt;0),($D$127=0))</formula>
    </cfRule>
    <cfRule type="expression" dxfId="18" priority="14">
      <formula>AND(($C$126&gt;0),($D$126=0))</formula>
    </cfRule>
    <cfRule type="expression" dxfId="17" priority="15">
      <formula>AND(($C$125&gt;0),($D$125=0))</formula>
    </cfRule>
    <cfRule type="expression" dxfId="16" priority="16">
      <formula>AND(($C$124&gt;0),($D$124=0))</formula>
    </cfRule>
    <cfRule type="expression" dxfId="15" priority="17">
      <formula>AND(($C$123&gt;0),($D$123=0))</formula>
    </cfRule>
    <cfRule type="expression" dxfId="14" priority="18">
      <formula>AND(($C$122&gt;0),($D$122=0))</formula>
    </cfRule>
    <cfRule type="expression" dxfId="13" priority="19">
      <formula>AND(($C$121&gt;0),($D$121=0))</formula>
    </cfRule>
    <cfRule type="expression" dxfId="12" priority="20">
      <formula>AND(($C$120&gt;0),($D$120=0))</formula>
    </cfRule>
    <cfRule type="expression" dxfId="11" priority="22">
      <formula>AND(($C$115&gt;0),($C$116=0))</formula>
    </cfRule>
  </conditionalFormatting>
  <conditionalFormatting sqref="H9">
    <cfRule type="expression" dxfId="10" priority="207">
      <formula>AND(($C$129&gt;0),($E$128=0))</formula>
    </cfRule>
    <cfRule type="expression" dxfId="9" priority="208">
      <formula>AND(($C$128&gt;0),($E$127=0))</formula>
    </cfRule>
    <cfRule type="expression" dxfId="8" priority="209">
      <formula>AND(($C$127&gt;0),($E$126=0))</formula>
    </cfRule>
    <cfRule type="expression" dxfId="7" priority="210">
      <formula>AND(($C$126&gt;0),($E$125=0))</formula>
    </cfRule>
    <cfRule type="expression" dxfId="6" priority="211">
      <formula>AND(($C$125&gt;0),($E$124=0))</formula>
    </cfRule>
    <cfRule type="expression" dxfId="5" priority="212">
      <formula>AND(($C$124&gt;0),($E$123=0))</formula>
    </cfRule>
    <cfRule type="expression" dxfId="4" priority="213">
      <formula>AND(($C$123&gt;0),($E$122=0))</formula>
    </cfRule>
    <cfRule type="expression" dxfId="3" priority="214">
      <formula>AND(($C$122&gt;0),($E$121=0))</formula>
    </cfRule>
    <cfRule type="expression" dxfId="2" priority="215">
      <formula>AND(($C$121&gt;0),($E$120=0))</formula>
    </cfRule>
    <cfRule type="expression" dxfId="1" priority="216">
      <formula>AND(($C$120&gt;0),($E$119=0))</formula>
    </cfRule>
    <cfRule type="expression" dxfId="0" priority="217">
      <formula>AND(($C$115&gt;0),($C$117=0))</formula>
    </cfRule>
  </conditionalFormatting>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66"/>
  <sheetViews>
    <sheetView workbookViewId="0"/>
  </sheetViews>
  <sheetFormatPr defaultColWidth="9.33203125" defaultRowHeight="13.8" x14ac:dyDescent="0.25"/>
  <cols>
    <col min="1" max="1" width="7.33203125" style="3" bestFit="1" customWidth="1"/>
    <col min="2" max="2" width="42.33203125" style="3" customWidth="1"/>
    <col min="3" max="3" width="18" style="3" bestFit="1" customWidth="1"/>
    <col min="4" max="7" width="12.6640625" style="3" customWidth="1"/>
    <col min="8" max="8" width="5.44140625" style="3" customWidth="1"/>
    <col min="9" max="9" width="29.33203125" style="3" customWidth="1"/>
    <col min="10" max="10" width="19.5546875" style="3" bestFit="1" customWidth="1"/>
    <col min="11" max="11" width="15.44140625" style="3" customWidth="1"/>
    <col min="12" max="12" width="7.33203125" style="7" customWidth="1"/>
    <col min="13" max="13" width="9.6640625" style="3" bestFit="1" customWidth="1"/>
    <col min="14" max="14" width="10.88671875" style="3" customWidth="1"/>
    <col min="15" max="15" width="15.33203125" style="7" customWidth="1"/>
    <col min="16" max="16" width="12" style="3" bestFit="1" customWidth="1"/>
    <col min="17" max="17" width="9.33203125" style="3" bestFit="1"/>
    <col min="18" max="16384" width="9.33203125" style="3"/>
  </cols>
  <sheetData>
    <row r="1" spans="1:16" ht="24.6" x14ac:dyDescent="0.4">
      <c r="B1" s="424" t="s">
        <v>117</v>
      </c>
      <c r="C1" s="425"/>
      <c r="D1" s="425"/>
      <c r="E1" s="425"/>
      <c r="F1" s="425"/>
      <c r="G1" s="425"/>
      <c r="H1" s="425"/>
      <c r="I1" s="425"/>
      <c r="J1" s="425"/>
      <c r="K1" s="425"/>
      <c r="L1" s="425"/>
      <c r="M1" s="425"/>
      <c r="N1" s="425"/>
      <c r="O1" s="425"/>
      <c r="P1" s="426"/>
    </row>
    <row r="2" spans="1:16" ht="16.95" customHeight="1" x14ac:dyDescent="0.25">
      <c r="B2" s="4"/>
      <c r="C2" s="5"/>
      <c r="D2" s="6"/>
      <c r="L2" s="213"/>
      <c r="O2" s="213"/>
    </row>
    <row r="3" spans="1:16" ht="16.95" customHeight="1" x14ac:dyDescent="0.25">
      <c r="B3" s="385" t="s">
        <v>279</v>
      </c>
      <c r="C3" s="5"/>
      <c r="D3" s="6"/>
      <c r="L3" s="213"/>
      <c r="O3" s="213"/>
    </row>
    <row r="4" spans="1:16" ht="16.95" customHeight="1" x14ac:dyDescent="0.25">
      <c r="A4" s="23"/>
      <c r="B4" s="382" t="s">
        <v>118</v>
      </c>
      <c r="C4" s="23"/>
      <c r="D4" s="23"/>
      <c r="E4" s="23"/>
      <c r="F4" s="23"/>
      <c r="G4" s="23"/>
      <c r="H4" s="23"/>
      <c r="I4" s="23"/>
      <c r="J4" s="23"/>
      <c r="K4" s="23"/>
      <c r="M4" s="23"/>
      <c r="N4" s="23"/>
    </row>
    <row r="5" spans="1:16" ht="16.95" customHeight="1" x14ac:dyDescent="0.25">
      <c r="A5" s="23" t="s">
        <v>119</v>
      </c>
      <c r="B5" s="214" t="s">
        <v>120</v>
      </c>
      <c r="C5" s="214"/>
      <c r="D5" s="214"/>
      <c r="E5" s="214"/>
      <c r="F5" s="214"/>
      <c r="G5" s="215"/>
      <c r="H5" s="215"/>
      <c r="I5" s="215"/>
      <c r="J5" s="163"/>
      <c r="K5" s="163"/>
      <c r="M5" s="23"/>
      <c r="N5" s="23"/>
    </row>
    <row r="6" spans="1:16" ht="16.95" customHeight="1" x14ac:dyDescent="0.25">
      <c r="A6" s="23" t="s">
        <v>121</v>
      </c>
      <c r="B6" s="216" t="s">
        <v>122</v>
      </c>
      <c r="C6" s="216"/>
      <c r="D6" s="216"/>
      <c r="E6" s="216"/>
      <c r="F6" s="217"/>
      <c r="G6" s="218"/>
      <c r="H6" s="218"/>
      <c r="I6" s="218"/>
      <c r="J6" s="34"/>
      <c r="K6" s="23"/>
      <c r="M6" s="23"/>
      <c r="N6" s="23"/>
    </row>
    <row r="7" spans="1:16" ht="16.95" customHeight="1" x14ac:dyDescent="0.25">
      <c r="A7" s="19" t="s">
        <v>123</v>
      </c>
      <c r="B7" s="219" t="s">
        <v>124</v>
      </c>
      <c r="C7" s="219"/>
      <c r="D7" s="219"/>
      <c r="E7" s="219"/>
      <c r="F7" s="219"/>
      <c r="G7" s="219"/>
      <c r="H7" s="219"/>
      <c r="I7" s="219"/>
      <c r="J7" s="34"/>
      <c r="K7" s="23"/>
      <c r="M7" s="23"/>
      <c r="N7" s="23"/>
    </row>
    <row r="8" spans="1:16" ht="16.95" customHeight="1" x14ac:dyDescent="0.25">
      <c r="A8" s="19" t="s">
        <v>125</v>
      </c>
      <c r="B8" s="220" t="s">
        <v>126</v>
      </c>
      <c r="C8" s="220"/>
      <c r="D8" s="220"/>
      <c r="E8" s="220"/>
      <c r="F8" s="220"/>
      <c r="G8" s="220"/>
      <c r="H8" s="220"/>
      <c r="I8" s="220"/>
      <c r="J8" s="34"/>
      <c r="K8" s="23"/>
      <c r="M8" s="23"/>
      <c r="N8" s="23"/>
    </row>
    <row r="9" spans="1:16" ht="16.95" customHeight="1" x14ac:dyDescent="0.25">
      <c r="A9" s="23" t="s">
        <v>127</v>
      </c>
      <c r="B9" s="221" t="s">
        <v>128</v>
      </c>
      <c r="C9" s="221"/>
      <c r="D9" s="222"/>
      <c r="E9" s="222"/>
      <c r="F9" s="222"/>
      <c r="G9" s="223"/>
      <c r="H9" s="193"/>
      <c r="I9" s="193"/>
      <c r="J9" s="23"/>
      <c r="K9" s="23"/>
      <c r="M9" s="23"/>
      <c r="N9" s="23"/>
    </row>
    <row r="10" spans="1:16" ht="16.95" customHeight="1" thickBot="1" x14ac:dyDescent="0.3">
      <c r="A10" s="23"/>
      <c r="B10" s="162"/>
      <c r="C10" s="162"/>
      <c r="D10" s="23"/>
      <c r="E10" s="23"/>
      <c r="F10" s="23"/>
      <c r="G10" s="23"/>
      <c r="H10" s="23"/>
      <c r="I10" s="162"/>
      <c r="J10" s="162"/>
      <c r="K10" s="162"/>
      <c r="M10" s="162"/>
      <c r="N10" s="162"/>
    </row>
    <row r="11" spans="1:16" ht="16.95" customHeight="1" thickBot="1" x14ac:dyDescent="0.3">
      <c r="A11" s="19"/>
      <c r="B11" s="210" t="s">
        <v>129</v>
      </c>
      <c r="C11" s="224"/>
      <c r="D11" s="34"/>
      <c r="E11" s="23"/>
      <c r="F11" s="23"/>
      <c r="G11" s="23"/>
      <c r="H11" s="19"/>
      <c r="I11" s="339" t="s">
        <v>45</v>
      </c>
      <c r="J11" s="340" t="s">
        <v>130</v>
      </c>
      <c r="K11" s="341"/>
      <c r="L11" s="12"/>
      <c r="M11" s="226" t="s">
        <v>130</v>
      </c>
      <c r="N11" s="224"/>
      <c r="O11" s="12"/>
    </row>
    <row r="12" spans="1:16" ht="16.95" customHeight="1" thickBot="1" x14ac:dyDescent="0.3">
      <c r="A12" s="19"/>
      <c r="B12" s="212" t="s">
        <v>131</v>
      </c>
      <c r="C12" s="17" t="s">
        <v>132</v>
      </c>
      <c r="D12" s="34"/>
      <c r="E12" s="23"/>
      <c r="F12" s="23"/>
      <c r="G12" s="23"/>
      <c r="H12" s="19"/>
      <c r="I12" s="198" t="s">
        <v>137</v>
      </c>
      <c r="J12" s="337">
        <v>3.9359999999999999E-2</v>
      </c>
      <c r="K12" s="338" t="s">
        <v>138</v>
      </c>
      <c r="L12" s="202"/>
      <c r="M12" s="352">
        <v>0.27777770000000002</v>
      </c>
      <c r="N12" s="195" t="s">
        <v>135</v>
      </c>
      <c r="O12" s="13"/>
    </row>
    <row r="13" spans="1:16" ht="16.95" customHeight="1" thickBot="1" x14ac:dyDescent="0.3">
      <c r="A13" s="19"/>
      <c r="B13" s="228" t="s">
        <v>136</v>
      </c>
      <c r="C13" s="200">
        <v>1</v>
      </c>
      <c r="D13" s="34"/>
      <c r="E13" s="23"/>
      <c r="F13" s="23"/>
      <c r="G13" s="23"/>
      <c r="H13" s="19"/>
      <c r="I13" s="342" t="s">
        <v>111</v>
      </c>
      <c r="J13" s="196">
        <f>J12</f>
        <v>3.9359999999999999E-2</v>
      </c>
      <c r="K13" s="197" t="s">
        <v>138</v>
      </c>
      <c r="L13" s="202"/>
      <c r="M13" s="353">
        <v>3600</v>
      </c>
      <c r="N13" s="197" t="s">
        <v>139</v>
      </c>
      <c r="O13" s="13"/>
    </row>
    <row r="14" spans="1:16" ht="16.95" customHeight="1" thickBot="1" x14ac:dyDescent="0.3">
      <c r="A14" s="19"/>
      <c r="B14" s="229" t="s">
        <v>140</v>
      </c>
      <c r="C14" s="200">
        <v>28</v>
      </c>
      <c r="D14" s="34"/>
      <c r="E14" s="23"/>
      <c r="F14" s="154"/>
      <c r="G14" s="23"/>
      <c r="H14" s="19"/>
      <c r="I14" s="343" t="s">
        <v>230</v>
      </c>
      <c r="J14" s="194">
        <f>0.018</f>
        <v>1.7999999999999999E-2</v>
      </c>
      <c r="K14" s="195" t="s">
        <v>141</v>
      </c>
      <c r="L14" s="202"/>
      <c r="M14" s="193"/>
      <c r="N14" s="193"/>
      <c r="O14" s="13"/>
    </row>
    <row r="15" spans="1:16" ht="16.95" customHeight="1" thickBot="1" x14ac:dyDescent="0.3">
      <c r="A15" s="19"/>
      <c r="B15" s="230" t="s">
        <v>142</v>
      </c>
      <c r="C15" s="200">
        <v>265</v>
      </c>
      <c r="D15" s="34"/>
      <c r="E15" s="23"/>
      <c r="F15" s="231"/>
      <c r="G15" s="23"/>
      <c r="H15" s="19"/>
      <c r="I15" s="344" t="s">
        <v>133</v>
      </c>
      <c r="J15" s="227">
        <v>3.5999999999999999E-3</v>
      </c>
      <c r="K15" s="199" t="s">
        <v>134</v>
      </c>
      <c r="L15" s="202"/>
      <c r="M15" s="23"/>
      <c r="N15" s="23"/>
      <c r="O15" s="13"/>
    </row>
    <row r="16" spans="1:16" ht="16.95" customHeight="1" thickBot="1" x14ac:dyDescent="0.3">
      <c r="A16" s="23"/>
      <c r="B16" s="36"/>
      <c r="C16" s="36"/>
      <c r="D16" s="162"/>
      <c r="E16" s="162"/>
      <c r="F16" s="162"/>
      <c r="G16" s="162"/>
      <c r="H16" s="19"/>
      <c r="I16" s="24" t="s">
        <v>106</v>
      </c>
      <c r="J16" s="194">
        <v>3.8800000000000001E-2</v>
      </c>
      <c r="K16" s="195" t="s">
        <v>143</v>
      </c>
      <c r="L16" s="202"/>
      <c r="M16" s="23"/>
      <c r="N16" s="23"/>
      <c r="O16" s="13"/>
    </row>
    <row r="17" spans="1:15" ht="16.95" customHeight="1" thickBot="1" x14ac:dyDescent="0.3">
      <c r="A17" s="19"/>
      <c r="B17" s="210" t="s">
        <v>144</v>
      </c>
      <c r="C17" s="225" t="s">
        <v>145</v>
      </c>
      <c r="D17" s="225" t="s">
        <v>146</v>
      </c>
      <c r="E17" s="232"/>
      <c r="F17" s="232"/>
      <c r="G17" s="224"/>
      <c r="H17" s="22"/>
      <c r="I17" s="24" t="s">
        <v>108</v>
      </c>
      <c r="J17" s="194">
        <v>3.8350000000000002E-2</v>
      </c>
      <c r="K17" s="195" t="s">
        <v>143</v>
      </c>
      <c r="L17" s="202"/>
      <c r="M17" s="23"/>
      <c r="N17" s="23"/>
      <c r="O17" s="13"/>
    </row>
    <row r="18" spans="1:15" ht="16.95" customHeight="1" thickBot="1" x14ac:dyDescent="0.3">
      <c r="A18" s="19"/>
      <c r="B18" s="212" t="s">
        <v>45</v>
      </c>
      <c r="C18" s="53" t="s">
        <v>147</v>
      </c>
      <c r="D18" s="53" t="s">
        <v>148</v>
      </c>
      <c r="E18" s="53" t="s">
        <v>149</v>
      </c>
      <c r="F18" s="53" t="s">
        <v>150</v>
      </c>
      <c r="G18" s="308" t="s">
        <v>151</v>
      </c>
      <c r="H18" s="22"/>
      <c r="I18" s="24" t="s">
        <v>62</v>
      </c>
      <c r="J18" s="194">
        <v>2.5309999999999999E-2</v>
      </c>
      <c r="K18" s="195" t="s">
        <v>143</v>
      </c>
      <c r="L18" s="13"/>
      <c r="M18" s="23"/>
      <c r="N18" s="23"/>
    </row>
    <row r="19" spans="1:15" ht="16.95" customHeight="1" x14ac:dyDescent="0.25">
      <c r="A19" s="19"/>
      <c r="B19" s="20" t="s">
        <v>53</v>
      </c>
      <c r="C19" s="304">
        <f>C34/$J12</f>
        <v>1.248729674796748</v>
      </c>
      <c r="D19" s="305">
        <v>48.710434275245902</v>
      </c>
      <c r="E19" s="306">
        <v>9.40040650406504E-4</v>
      </c>
      <c r="F19" s="306">
        <v>8.8922764227642283E-4</v>
      </c>
      <c r="G19" s="307">
        <f t="shared" ref="G19:G30" si="0">D19+($C$14*E19)+($C$15*F19)</f>
        <v>48.972400738660532</v>
      </c>
      <c r="H19" s="22"/>
      <c r="I19" s="24" t="s">
        <v>107</v>
      </c>
      <c r="J19" s="194">
        <v>3.7679999999999998E-2</v>
      </c>
      <c r="K19" s="195" t="s">
        <v>143</v>
      </c>
      <c r="L19" s="13"/>
      <c r="M19" s="23"/>
      <c r="N19" s="23"/>
    </row>
    <row r="20" spans="1:15" ht="16.95" customHeight="1" thickBot="1" x14ac:dyDescent="0.3">
      <c r="A20" s="19"/>
      <c r="B20" s="20" t="s">
        <v>54</v>
      </c>
      <c r="C20" s="21">
        <f>C35/$J12</f>
        <v>0</v>
      </c>
      <c r="D20" s="21">
        <v>49.959419769482977</v>
      </c>
      <c r="E20" s="208">
        <v>9.40040650406504E-4</v>
      </c>
      <c r="F20" s="208">
        <v>8.8922764227642283E-4</v>
      </c>
      <c r="G20" s="302">
        <f>D20+($C$14*E20)+($C$15*F20)</f>
        <v>50.221386232897608</v>
      </c>
      <c r="H20" s="22"/>
      <c r="I20" s="41" t="s">
        <v>109</v>
      </c>
      <c r="J20" s="196">
        <v>3.3450000000000001E-2</v>
      </c>
      <c r="K20" s="197" t="s">
        <v>143</v>
      </c>
      <c r="L20" s="13"/>
      <c r="M20" s="23"/>
      <c r="N20" s="23"/>
    </row>
    <row r="21" spans="1:15" ht="16.95" customHeight="1" thickBot="1" x14ac:dyDescent="0.3">
      <c r="A21" s="19"/>
      <c r="B21" s="342" t="s">
        <v>55</v>
      </c>
      <c r="C21" s="21">
        <f>C36/$J13</f>
        <v>49.959419769482977</v>
      </c>
      <c r="D21" s="21">
        <f>D36/$J13</f>
        <v>0</v>
      </c>
      <c r="E21" s="21">
        <f>E36/$J13</f>
        <v>9.40040650406504E-4</v>
      </c>
      <c r="F21" s="21">
        <f>F36/$J13</f>
        <v>8.8922764227642272E-4</v>
      </c>
      <c r="G21" s="302">
        <f>D21+($C$14*E21)+($C$15*F21)</f>
        <v>0.26196646341463414</v>
      </c>
      <c r="H21" s="22"/>
      <c r="I21" s="25"/>
      <c r="J21" s="26"/>
      <c r="K21" s="27"/>
      <c r="L21" s="28"/>
      <c r="M21" s="23"/>
      <c r="N21" s="23"/>
    </row>
    <row r="22" spans="1:15" ht="16.95" customHeight="1" thickBot="1" x14ac:dyDescent="0.3">
      <c r="A22" s="19"/>
      <c r="B22" s="343" t="s">
        <v>222</v>
      </c>
      <c r="C22" s="21">
        <f>C37/(J14*K42)</f>
        <v>95.277777777777786</v>
      </c>
      <c r="D22" s="21">
        <v>0</v>
      </c>
      <c r="E22" s="21">
        <f>E37/J14</f>
        <v>5.5555555555555566E-3</v>
      </c>
      <c r="F22" s="21">
        <f>F37/J14</f>
        <v>3.8888888888888888E-3</v>
      </c>
      <c r="G22" s="302">
        <f>D22+($C$14*E22)+($C$15*F22)</f>
        <v>1.1861111111111111</v>
      </c>
      <c r="H22" s="22"/>
      <c r="I22" s="31" t="s">
        <v>152</v>
      </c>
      <c r="J22" s="436" t="s">
        <v>153</v>
      </c>
      <c r="K22" s="437"/>
      <c r="L22" s="12"/>
      <c r="M22" s="23"/>
      <c r="N22" s="23"/>
    </row>
    <row r="23" spans="1:15" ht="16.95" customHeight="1" x14ac:dyDescent="0.25">
      <c r="A23" s="19"/>
      <c r="B23" s="346" t="s">
        <v>57</v>
      </c>
      <c r="C23" s="21">
        <f>C38/$J15</f>
        <v>0</v>
      </c>
      <c r="D23" s="21">
        <f>D38/$J15</f>
        <v>8.0555555555555554</v>
      </c>
      <c r="E23" s="21">
        <f>E38/$J15</f>
        <v>0</v>
      </c>
      <c r="F23" s="21">
        <f>F38/$J15</f>
        <v>0</v>
      </c>
      <c r="G23" s="302">
        <f t="shared" si="0"/>
        <v>8.0555555555555554</v>
      </c>
      <c r="H23" s="22"/>
      <c r="I23" s="327" t="s">
        <v>137</v>
      </c>
      <c r="J23" s="348">
        <v>1.9664027621268501</v>
      </c>
      <c r="K23" s="199" t="s">
        <v>232</v>
      </c>
      <c r="L23" s="13"/>
      <c r="M23" s="23"/>
      <c r="N23" s="23"/>
    </row>
    <row r="24" spans="1:15" ht="16.95" customHeight="1" x14ac:dyDescent="0.25">
      <c r="A24" s="19"/>
      <c r="B24" s="346" t="s">
        <v>58</v>
      </c>
      <c r="C24" s="21">
        <f>C39/$J15</f>
        <v>0</v>
      </c>
      <c r="D24" s="21">
        <f>D39/$J15</f>
        <v>145.55555555555557</v>
      </c>
      <c r="E24" s="21">
        <f>E39/$J15</f>
        <v>0</v>
      </c>
      <c r="F24" s="21">
        <f>F39/$J15</f>
        <v>0</v>
      </c>
      <c r="G24" s="302">
        <f>D24+($C$14*E24)+($C$15*F24)</f>
        <v>145.55555555555557</v>
      </c>
      <c r="H24" s="32"/>
      <c r="I24" s="343" t="s">
        <v>108</v>
      </c>
      <c r="J24" s="200">
        <v>2.681</v>
      </c>
      <c r="K24" s="195" t="s">
        <v>154</v>
      </c>
      <c r="L24" s="13"/>
      <c r="M24" s="23"/>
      <c r="N24" s="23"/>
    </row>
    <row r="25" spans="1:15" ht="16.95" customHeight="1" x14ac:dyDescent="0.25">
      <c r="A25" s="19"/>
      <c r="B25" s="343" t="s">
        <v>59</v>
      </c>
      <c r="C25" s="209">
        <f>C40/$J15</f>
        <v>0</v>
      </c>
      <c r="D25" s="209">
        <f>D40/$J15</f>
        <v>0</v>
      </c>
      <c r="E25" s="209">
        <f>E40/$J15</f>
        <v>0</v>
      </c>
      <c r="F25" s="209">
        <f>F40/$J15</f>
        <v>0</v>
      </c>
      <c r="G25" s="302">
        <f>D25+($C$14*E25)+($C$15*F25)</f>
        <v>0</v>
      </c>
      <c r="H25" s="22"/>
      <c r="I25" s="343" t="s">
        <v>106</v>
      </c>
      <c r="J25" s="200">
        <v>2.7530000000000001</v>
      </c>
      <c r="K25" s="195" t="s">
        <v>154</v>
      </c>
      <c r="L25" s="13"/>
      <c r="M25" s="23"/>
      <c r="N25" s="23"/>
    </row>
    <row r="26" spans="1:15" ht="16.95" customHeight="1" x14ac:dyDescent="0.25">
      <c r="A26" s="19"/>
      <c r="B26" s="344" t="s">
        <v>60</v>
      </c>
      <c r="C26" s="21">
        <f>C41/$J17</f>
        <v>5.1571316818774449</v>
      </c>
      <c r="D26" s="21">
        <f>D41/$J17</f>
        <v>64.316036505867018</v>
      </c>
      <c r="E26" s="21">
        <f>E41/$J17</f>
        <v>2.0338983050847458E-3</v>
      </c>
      <c r="F26" s="21">
        <f>F41/$J17</f>
        <v>5.7366362451108214E-4</v>
      </c>
      <c r="G26" s="302">
        <f>D26+($C$14*E26)+($C$15*F26)</f>
        <v>64.525006518904831</v>
      </c>
      <c r="H26" s="22"/>
      <c r="I26" s="343" t="s">
        <v>62</v>
      </c>
      <c r="J26" s="33">
        <v>1.5149999999999999</v>
      </c>
      <c r="K26" s="195" t="s">
        <v>154</v>
      </c>
      <c r="L26" s="13"/>
      <c r="M26" s="23"/>
      <c r="N26" s="23"/>
    </row>
    <row r="27" spans="1:15" ht="16.95" customHeight="1" x14ac:dyDescent="0.25">
      <c r="A27" s="19"/>
      <c r="B27" s="24" t="s">
        <v>61</v>
      </c>
      <c r="C27" s="21">
        <f>C42/$J16</f>
        <v>5.0973195876288662</v>
      </c>
      <c r="D27" s="21">
        <f>D42/$J16</f>
        <v>65.277319587628867</v>
      </c>
      <c r="E27" s="21">
        <f>E42/$J16</f>
        <v>6.7010309278350507E-4</v>
      </c>
      <c r="F27" s="21">
        <f>F42/$J16</f>
        <v>7.9896907216494846E-4</v>
      </c>
      <c r="G27" s="302">
        <f t="shared" si="0"/>
        <v>65.507809278350521</v>
      </c>
      <c r="H27" s="34"/>
      <c r="I27" s="343" t="s">
        <v>107</v>
      </c>
      <c r="J27" s="33">
        <v>2.56</v>
      </c>
      <c r="K27" s="195" t="s">
        <v>154</v>
      </c>
      <c r="L27" s="28"/>
      <c r="M27" s="23"/>
      <c r="N27" s="23"/>
    </row>
    <row r="28" spans="1:15" ht="16.95" customHeight="1" thickBot="1" x14ac:dyDescent="0.3">
      <c r="A28" s="19"/>
      <c r="B28" s="24" t="s">
        <v>62</v>
      </c>
      <c r="C28" s="21">
        <f t="shared" ref="C28:F30" si="1">C43/$J18</f>
        <v>0</v>
      </c>
      <c r="D28" s="21">
        <f t="shared" si="1"/>
        <v>59.857763729751085</v>
      </c>
      <c r="E28" s="21">
        <f t="shared" si="1"/>
        <v>9.4824180165942326E-4</v>
      </c>
      <c r="F28" s="21">
        <f t="shared" si="1"/>
        <v>4.2670881074674044E-3</v>
      </c>
      <c r="G28" s="302">
        <f>D28+($C$14*E28)+($C$15*F28)</f>
        <v>61.01509284867641</v>
      </c>
      <c r="H28" s="37"/>
      <c r="I28" s="347" t="s">
        <v>109</v>
      </c>
      <c r="J28" s="201">
        <v>2.3069999999999999</v>
      </c>
      <c r="K28" s="197" t="s">
        <v>154</v>
      </c>
      <c r="M28" s="154"/>
      <c r="N28" s="23"/>
    </row>
    <row r="29" spans="1:15" ht="16.95" customHeight="1" thickBot="1" x14ac:dyDescent="0.3">
      <c r="A29" s="23"/>
      <c r="B29" s="24" t="s">
        <v>63</v>
      </c>
      <c r="C29" s="21">
        <f t="shared" si="1"/>
        <v>0</v>
      </c>
      <c r="D29" s="21">
        <f t="shared" si="1"/>
        <v>67.940552016985137</v>
      </c>
      <c r="E29" s="21">
        <f t="shared" si="1"/>
        <v>6.9002123142250526E-4</v>
      </c>
      <c r="F29" s="21">
        <f t="shared" si="1"/>
        <v>8.2271762208067944E-4</v>
      </c>
      <c r="G29" s="302">
        <f t="shared" si="0"/>
        <v>68.177892781316359</v>
      </c>
      <c r="H29" s="34"/>
      <c r="I29" s="35"/>
      <c r="J29" s="35"/>
      <c r="K29" s="36"/>
      <c r="L29" s="13"/>
      <c r="M29" s="231"/>
      <c r="N29" s="23"/>
    </row>
    <row r="30" spans="1:15" ht="16.95" customHeight="1" thickBot="1" x14ac:dyDescent="0.3">
      <c r="A30" s="19"/>
      <c r="B30" s="41" t="s">
        <v>64</v>
      </c>
      <c r="C30" s="301">
        <f t="shared" si="1"/>
        <v>2.2541704035874441</v>
      </c>
      <c r="D30" s="301">
        <f t="shared" si="1"/>
        <v>65.520179372197305</v>
      </c>
      <c r="E30" s="301">
        <f t="shared" si="1"/>
        <v>2.9895366218236174E-3</v>
      </c>
      <c r="F30" s="301">
        <f t="shared" si="1"/>
        <v>5.9790732436472351E-4</v>
      </c>
      <c r="G30" s="303">
        <f t="shared" si="0"/>
        <v>65.762331838565018</v>
      </c>
      <c r="H30" s="34"/>
      <c r="I30" s="38" t="s">
        <v>234</v>
      </c>
      <c r="J30" s="39" t="s">
        <v>156</v>
      </c>
      <c r="K30" s="40" t="s">
        <v>157</v>
      </c>
      <c r="L30" s="13"/>
      <c r="M30" s="231"/>
      <c r="N30" s="23"/>
    </row>
    <row r="31" spans="1:15" ht="16.95" customHeight="1" thickBot="1" x14ac:dyDescent="0.3">
      <c r="A31" s="19"/>
      <c r="B31" s="36"/>
      <c r="C31" s="42"/>
      <c r="D31" s="42"/>
      <c r="E31" s="42"/>
      <c r="F31" s="42"/>
      <c r="G31" s="43"/>
      <c r="H31" s="34"/>
      <c r="I31" s="343" t="s">
        <v>111</v>
      </c>
      <c r="J31" s="348">
        <v>1.9664027621268501</v>
      </c>
      <c r="K31" s="195" t="s">
        <v>231</v>
      </c>
      <c r="L31" s="45"/>
      <c r="M31" s="23"/>
      <c r="N31" s="23"/>
    </row>
    <row r="32" spans="1:15" ht="20.7" customHeight="1" thickBot="1" x14ac:dyDescent="0.3">
      <c r="A32" s="19"/>
      <c r="B32" s="234" t="s">
        <v>144</v>
      </c>
      <c r="C32" s="46" t="s">
        <v>161</v>
      </c>
      <c r="D32" s="441" t="s">
        <v>162</v>
      </c>
      <c r="E32" s="442"/>
      <c r="F32" s="443"/>
      <c r="G32" s="47"/>
      <c r="H32" s="22"/>
      <c r="I32" s="343" t="s">
        <v>230</v>
      </c>
      <c r="J32" s="349">
        <v>1.7150000000000001</v>
      </c>
      <c r="K32" s="338" t="s">
        <v>235</v>
      </c>
      <c r="L32" s="48"/>
      <c r="M32" s="23"/>
      <c r="N32" s="23"/>
    </row>
    <row r="33" spans="1:14" ht="16.95" customHeight="1" thickBot="1" x14ac:dyDescent="0.3">
      <c r="A33" s="19"/>
      <c r="B33" s="310" t="s">
        <v>164</v>
      </c>
      <c r="C33" s="314" t="s">
        <v>147</v>
      </c>
      <c r="D33" s="313" t="s">
        <v>148</v>
      </c>
      <c r="E33" s="313" t="s">
        <v>149</v>
      </c>
      <c r="F33" s="313" t="s">
        <v>150</v>
      </c>
      <c r="G33" s="54" t="s">
        <v>151</v>
      </c>
      <c r="H33" s="22"/>
      <c r="I33" s="342" t="s">
        <v>160</v>
      </c>
      <c r="J33" s="200">
        <v>2.4722</v>
      </c>
      <c r="K33" s="195" t="s">
        <v>159</v>
      </c>
      <c r="L33" s="48"/>
      <c r="M33" s="23"/>
      <c r="N33" s="23"/>
    </row>
    <row r="34" spans="1:14" ht="16.95" customHeight="1" thickBot="1" x14ac:dyDescent="0.3">
      <c r="A34" s="19"/>
      <c r="B34" s="20" t="s">
        <v>166</v>
      </c>
      <c r="C34" s="311">
        <f>1.966*$K40</f>
        <v>4.9149999999999999E-2</v>
      </c>
      <c r="D34" s="311">
        <f>D35*(1-$K40)</f>
        <v>1.9172426930736788</v>
      </c>
      <c r="E34" s="312">
        <v>3.6999999999999998E-5</v>
      </c>
      <c r="F34" s="312">
        <v>3.4999999999999997E-5</v>
      </c>
      <c r="G34" s="315">
        <f t="shared" ref="G34:G42" si="2">D34+($C$14*E34)+($C$15*F34)</f>
        <v>1.9275536930736787</v>
      </c>
      <c r="H34" s="22"/>
      <c r="I34" s="347" t="s">
        <v>158</v>
      </c>
      <c r="J34" s="350">
        <v>1.50804</v>
      </c>
      <c r="K34" s="351" t="s">
        <v>159</v>
      </c>
      <c r="L34" s="48"/>
      <c r="M34" s="23"/>
      <c r="N34" s="23"/>
    </row>
    <row r="35" spans="1:14" ht="16.95" customHeight="1" thickBot="1" x14ac:dyDescent="0.3">
      <c r="A35" s="19"/>
      <c r="B35" s="20" t="s">
        <v>167</v>
      </c>
      <c r="C35" s="33">
        <f>1.966*0</f>
        <v>0</v>
      </c>
      <c r="D35" s="33">
        <v>1.9664027621268501</v>
      </c>
      <c r="E35" s="49">
        <v>3.6999999999999998E-5</v>
      </c>
      <c r="F35" s="49">
        <v>3.4999999999999997E-5</v>
      </c>
      <c r="G35" s="302">
        <f t="shared" si="2"/>
        <v>1.97671376212685</v>
      </c>
      <c r="H35" s="22"/>
      <c r="I35" s="206"/>
      <c r="J35" s="36"/>
      <c r="K35" s="233"/>
      <c r="L35" s="48"/>
      <c r="M35" s="23"/>
      <c r="N35" s="23"/>
    </row>
    <row r="36" spans="1:14" ht="16.95" customHeight="1" thickBot="1" x14ac:dyDescent="0.3">
      <c r="A36" s="19"/>
      <c r="B36" s="300" t="s">
        <v>223</v>
      </c>
      <c r="C36" s="33">
        <f>D35</f>
        <v>1.9664027621268501</v>
      </c>
      <c r="D36" s="33">
        <v>0</v>
      </c>
      <c r="E36" s="49">
        <v>3.6999999999999998E-5</v>
      </c>
      <c r="F36" s="49">
        <v>3.4999999999999997E-5</v>
      </c>
      <c r="G36" s="316">
        <f t="shared" si="2"/>
        <v>1.0310999999999999E-2</v>
      </c>
      <c r="H36" s="235"/>
      <c r="I36" s="332" t="s">
        <v>163</v>
      </c>
      <c r="J36" s="355"/>
      <c r="K36" s="356"/>
      <c r="L36" s="48"/>
      <c r="M36" s="23"/>
      <c r="N36" s="23"/>
    </row>
    <row r="37" spans="1:14" ht="16.95" customHeight="1" x14ac:dyDescent="0.25">
      <c r="A37" s="19"/>
      <c r="B37" s="24" t="s">
        <v>224</v>
      </c>
      <c r="C37" s="21">
        <f>J32*$K$42</f>
        <v>0.85750000000000004</v>
      </c>
      <c r="D37" s="33">
        <v>0</v>
      </c>
      <c r="E37" s="49">
        <v>1E-4</v>
      </c>
      <c r="F37" s="49">
        <v>6.9999999999999994E-5</v>
      </c>
      <c r="G37" s="316">
        <f t="shared" si="2"/>
        <v>2.1349999999999997E-2</v>
      </c>
      <c r="H37" s="22"/>
      <c r="I37" s="354" t="s">
        <v>152</v>
      </c>
      <c r="J37" s="357"/>
      <c r="K37" s="358" t="s">
        <v>165</v>
      </c>
      <c r="L37" s="48"/>
      <c r="M37" s="23"/>
      <c r="N37" s="23"/>
    </row>
    <row r="38" spans="1:14" ht="16.95" customHeight="1" x14ac:dyDescent="0.25">
      <c r="A38" s="19"/>
      <c r="B38" s="29" t="s">
        <v>169</v>
      </c>
      <c r="C38" s="30">
        <v>0</v>
      </c>
      <c r="D38" s="183">
        <v>2.9000000000000001E-2</v>
      </c>
      <c r="E38" s="50">
        <v>0</v>
      </c>
      <c r="F38" s="50">
        <v>0</v>
      </c>
      <c r="G38" s="316">
        <f t="shared" si="2"/>
        <v>2.9000000000000001E-2</v>
      </c>
      <c r="H38" s="235"/>
      <c r="I38" s="328" t="s">
        <v>109</v>
      </c>
      <c r="J38" s="359"/>
      <c r="K38" s="360">
        <v>0.05</v>
      </c>
      <c r="L38" s="48"/>
      <c r="M38" s="23"/>
      <c r="N38" s="23"/>
    </row>
    <row r="39" spans="1:14" ht="16.95" customHeight="1" thickBot="1" x14ac:dyDescent="0.3">
      <c r="A39" s="19"/>
      <c r="B39" s="29" t="s">
        <v>170</v>
      </c>
      <c r="C39" s="30">
        <v>0</v>
      </c>
      <c r="D39" s="183">
        <v>0.52400000000000002</v>
      </c>
      <c r="E39" s="50">
        <v>0</v>
      </c>
      <c r="F39" s="50">
        <v>0</v>
      </c>
      <c r="G39" s="316">
        <f t="shared" si="2"/>
        <v>0.52400000000000002</v>
      </c>
      <c r="H39" s="211"/>
      <c r="I39" s="329" t="s">
        <v>168</v>
      </c>
      <c r="J39" s="359"/>
      <c r="K39" s="360">
        <v>0.08</v>
      </c>
      <c r="L39" s="45"/>
      <c r="M39" s="23"/>
      <c r="N39" s="23"/>
    </row>
    <row r="40" spans="1:14" ht="16.95" customHeight="1" thickBot="1" x14ac:dyDescent="0.3">
      <c r="A40" s="19"/>
      <c r="B40" s="309" t="s">
        <v>225</v>
      </c>
      <c r="C40" s="335">
        <v>0</v>
      </c>
      <c r="D40" s="335">
        <v>0</v>
      </c>
      <c r="E40" s="336">
        <v>0</v>
      </c>
      <c r="F40" s="336">
        <v>0</v>
      </c>
      <c r="G40" s="307">
        <f t="shared" si="2"/>
        <v>0</v>
      </c>
      <c r="H40" s="211"/>
      <c r="I40" s="330" t="s">
        <v>53</v>
      </c>
      <c r="J40" s="361"/>
      <c r="K40" s="362">
        <v>2.5000000000000001E-2</v>
      </c>
      <c r="M40" s="23"/>
      <c r="N40" s="23"/>
    </row>
    <row r="41" spans="1:14" ht="16.95" customHeight="1" thickBot="1" x14ac:dyDescent="0.3">
      <c r="A41" s="19"/>
      <c r="B41" s="24" t="s">
        <v>226</v>
      </c>
      <c r="C41" s="21">
        <f>J$33*$K$39</f>
        <v>0.19777600000000001</v>
      </c>
      <c r="D41" s="21">
        <f>$J$24*(1-$K$39)</f>
        <v>2.46652</v>
      </c>
      <c r="E41" s="49">
        <v>7.7999999999999999E-5</v>
      </c>
      <c r="F41" s="49">
        <v>2.1999999999999999E-5</v>
      </c>
      <c r="G41" s="302">
        <f t="shared" si="2"/>
        <v>2.4745340000000002</v>
      </c>
      <c r="H41" s="211"/>
      <c r="I41" s="36"/>
      <c r="J41" s="36"/>
      <c r="K41" s="36"/>
      <c r="M41" s="23"/>
      <c r="N41" s="23"/>
    </row>
    <row r="42" spans="1:14" ht="16.95" customHeight="1" thickBot="1" x14ac:dyDescent="0.3">
      <c r="A42" s="19"/>
      <c r="B42" s="24" t="s">
        <v>227</v>
      </c>
      <c r="C42" s="21">
        <f>J$33*$K$39</f>
        <v>0.19777600000000001</v>
      </c>
      <c r="D42" s="21">
        <f>$J$25*(1-$K$39)</f>
        <v>2.5327600000000001</v>
      </c>
      <c r="E42" s="49">
        <v>2.5999999999999998E-5</v>
      </c>
      <c r="F42" s="49">
        <v>3.1000000000000001E-5</v>
      </c>
      <c r="G42" s="302">
        <f t="shared" si="2"/>
        <v>2.541703</v>
      </c>
      <c r="H42" s="211"/>
      <c r="I42" s="332" t="s">
        <v>233</v>
      </c>
      <c r="J42" s="333"/>
      <c r="K42" s="334">
        <v>0.5</v>
      </c>
      <c r="M42" s="23"/>
      <c r="N42" s="23"/>
    </row>
    <row r="43" spans="1:14" ht="16.95" customHeight="1" x14ac:dyDescent="0.25">
      <c r="A43" s="23"/>
      <c r="B43" s="24" t="s">
        <v>171</v>
      </c>
      <c r="C43" s="33">
        <v>0</v>
      </c>
      <c r="D43" s="33">
        <v>1.5149999999999999</v>
      </c>
      <c r="E43" s="49">
        <v>2.4000000000000001E-5</v>
      </c>
      <c r="F43" s="49">
        <v>1.08E-4</v>
      </c>
      <c r="G43" s="302">
        <f t="shared" ref="G43:G45" si="3">D43+($C$14*E43)+($C$15*F43)</f>
        <v>1.544292</v>
      </c>
      <c r="H43" s="211"/>
      <c r="I43" s="236"/>
      <c r="J43" s="193"/>
      <c r="K43" s="331"/>
      <c r="M43" s="23"/>
      <c r="N43" s="23"/>
    </row>
    <row r="44" spans="1:14" ht="16.95" customHeight="1" x14ac:dyDescent="0.25">
      <c r="A44" s="19"/>
      <c r="B44" s="24" t="s">
        <v>228</v>
      </c>
      <c r="C44" s="33">
        <v>0</v>
      </c>
      <c r="D44" s="33">
        <v>2.56</v>
      </c>
      <c r="E44" s="49">
        <v>2.5999999999999998E-5</v>
      </c>
      <c r="F44" s="49">
        <v>3.1000000000000001E-5</v>
      </c>
      <c r="G44" s="302">
        <f>D44+($C$14*E44)+($C$15*F44)</f>
        <v>2.568943</v>
      </c>
      <c r="H44" s="211"/>
      <c r="I44" s="236"/>
      <c r="J44" s="23"/>
      <c r="K44" s="237"/>
      <c r="M44" s="23"/>
      <c r="N44" s="23"/>
    </row>
    <row r="45" spans="1:14" ht="16.95" customHeight="1" thickBot="1" x14ac:dyDescent="0.3">
      <c r="A45" s="19"/>
      <c r="B45" s="41" t="s">
        <v>229</v>
      </c>
      <c r="C45" s="301">
        <f>J$34*$K$38</f>
        <v>7.5402000000000011E-2</v>
      </c>
      <c r="D45" s="301">
        <f>$J$28*(1-$K$38)</f>
        <v>2.1916499999999997</v>
      </c>
      <c r="E45" s="317">
        <v>1E-4</v>
      </c>
      <c r="F45" s="317">
        <v>2.0000000000000002E-5</v>
      </c>
      <c r="G45" s="303">
        <f t="shared" si="3"/>
        <v>2.1997499999999999</v>
      </c>
      <c r="H45" s="211"/>
      <c r="I45" s="23"/>
      <c r="J45" s="23"/>
      <c r="K45" s="237"/>
      <c r="M45" s="23"/>
      <c r="N45" s="23"/>
    </row>
    <row r="46" spans="1:14" ht="16.2" customHeight="1" thickBot="1" x14ac:dyDescent="0.3">
      <c r="A46" s="19"/>
      <c r="B46" s="36"/>
      <c r="C46" s="42"/>
      <c r="D46" s="42"/>
      <c r="E46" s="42"/>
      <c r="F46" s="42"/>
      <c r="G46" s="42"/>
      <c r="H46" s="211"/>
      <c r="I46" s="23"/>
      <c r="J46" s="23"/>
      <c r="K46" s="23"/>
      <c r="M46" s="23"/>
      <c r="N46" s="23"/>
    </row>
    <row r="47" spans="1:14" ht="17.7" customHeight="1" thickBot="1" x14ac:dyDescent="0.3">
      <c r="A47" s="19"/>
      <c r="B47" s="210" t="s">
        <v>144</v>
      </c>
      <c r="C47" s="52" t="s">
        <v>172</v>
      </c>
      <c r="D47" s="438" t="s">
        <v>173</v>
      </c>
      <c r="E47" s="439"/>
      <c r="F47" s="440"/>
      <c r="G47" s="47"/>
      <c r="H47" s="211"/>
      <c r="I47" s="23"/>
      <c r="J47" s="23"/>
      <c r="K47" s="23"/>
      <c r="M47" s="23"/>
      <c r="N47" s="23"/>
    </row>
    <row r="48" spans="1:14" ht="19.2" customHeight="1" thickBot="1" x14ac:dyDescent="0.3">
      <c r="A48" s="19"/>
      <c r="B48" s="212" t="s">
        <v>164</v>
      </c>
      <c r="C48" s="53" t="s">
        <v>147</v>
      </c>
      <c r="D48" s="53" t="s">
        <v>148</v>
      </c>
      <c r="E48" s="53" t="s">
        <v>149</v>
      </c>
      <c r="F48" s="53" t="s">
        <v>150</v>
      </c>
      <c r="G48" s="54" t="s">
        <v>151</v>
      </c>
      <c r="H48" s="211"/>
      <c r="I48" s="23"/>
      <c r="J48" s="23"/>
      <c r="K48" s="23"/>
      <c r="M48" s="23"/>
      <c r="N48" s="23"/>
    </row>
    <row r="49" spans="1:15" s="23" customFormat="1" ht="16.2" customHeight="1" x14ac:dyDescent="0.3">
      <c r="A49" s="19"/>
      <c r="B49" s="20" t="s">
        <v>53</v>
      </c>
      <c r="C49" s="318">
        <f t="shared" ref="C49:F59" si="4">C19*$M$13</f>
        <v>4495.4268292682927</v>
      </c>
      <c r="D49" s="318">
        <f t="shared" si="4"/>
        <v>175357.56339088525</v>
      </c>
      <c r="E49" s="319">
        <f t="shared" si="4"/>
        <v>3.3841463414634143</v>
      </c>
      <c r="F49" s="319">
        <f t="shared" si="4"/>
        <v>3.2012195121951224</v>
      </c>
      <c r="G49" s="320">
        <f>D49+($C$14*E49)+($C$15*F49)</f>
        <v>176300.64265917795</v>
      </c>
      <c r="H49" s="34"/>
      <c r="L49" s="7"/>
      <c r="O49" s="7"/>
    </row>
    <row r="50" spans="1:15" s="23" customFormat="1" ht="16.2" customHeight="1" x14ac:dyDescent="0.3">
      <c r="A50" s="19"/>
      <c r="B50" s="345" t="s">
        <v>54</v>
      </c>
      <c r="C50" s="321">
        <f t="shared" si="4"/>
        <v>0</v>
      </c>
      <c r="D50" s="321">
        <f t="shared" si="4"/>
        <v>179853.91117013872</v>
      </c>
      <c r="E50" s="322">
        <f t="shared" si="4"/>
        <v>3.3841463414634143</v>
      </c>
      <c r="F50" s="322">
        <f t="shared" si="4"/>
        <v>3.2012195121951224</v>
      </c>
      <c r="G50" s="323">
        <f>D50+($C$14*E50)+($C$15*F50)</f>
        <v>180796.99043843141</v>
      </c>
      <c r="H50" s="34"/>
      <c r="L50" s="7"/>
      <c r="O50" s="7"/>
    </row>
    <row r="51" spans="1:15" s="23" customFormat="1" ht="16.2" customHeight="1" x14ac:dyDescent="0.3">
      <c r="A51" s="19"/>
      <c r="B51" s="342" t="s">
        <v>111</v>
      </c>
      <c r="C51" s="321">
        <f t="shared" si="4"/>
        <v>179853.91117013872</v>
      </c>
      <c r="D51" s="321">
        <f t="shared" si="4"/>
        <v>0</v>
      </c>
      <c r="E51" s="322">
        <f t="shared" si="4"/>
        <v>3.3841463414634143</v>
      </c>
      <c r="F51" s="322">
        <f t="shared" si="4"/>
        <v>3.2012195121951219</v>
      </c>
      <c r="G51" s="323">
        <f>D51+($C$14*E51)+($C$15*F51)</f>
        <v>943.07926829268285</v>
      </c>
      <c r="H51" s="34"/>
      <c r="L51" s="7"/>
      <c r="O51" s="7"/>
    </row>
    <row r="52" spans="1:15" s="23" customFormat="1" ht="16.2" customHeight="1" x14ac:dyDescent="0.3">
      <c r="A52" s="19"/>
      <c r="B52" s="344" t="s">
        <v>155</v>
      </c>
      <c r="C52" s="321">
        <f t="shared" si="4"/>
        <v>343000</v>
      </c>
      <c r="D52" s="321">
        <f t="shared" si="4"/>
        <v>0</v>
      </c>
      <c r="E52" s="322">
        <f t="shared" si="4"/>
        <v>20.000000000000004</v>
      </c>
      <c r="F52" s="322">
        <f t="shared" si="4"/>
        <v>14</v>
      </c>
      <c r="G52" s="323">
        <f>D52+($C$14*E52)+($C$15*F52)</f>
        <v>4270</v>
      </c>
      <c r="H52" s="34"/>
      <c r="L52" s="7"/>
      <c r="O52" s="7"/>
    </row>
    <row r="53" spans="1:15" s="23" customFormat="1" ht="16.2" customHeight="1" x14ac:dyDescent="0.3">
      <c r="A53" s="19"/>
      <c r="B53" s="29" t="s">
        <v>57</v>
      </c>
      <c r="C53" s="321">
        <f t="shared" si="4"/>
        <v>0</v>
      </c>
      <c r="D53" s="321">
        <f t="shared" si="4"/>
        <v>29000</v>
      </c>
      <c r="E53" s="322">
        <f t="shared" si="4"/>
        <v>0</v>
      </c>
      <c r="F53" s="322">
        <f t="shared" si="4"/>
        <v>0</v>
      </c>
      <c r="G53" s="323">
        <f t="shared" ref="G53:G60" si="5">D53+($C$14*E53)+($C$15*F53)</f>
        <v>29000</v>
      </c>
      <c r="H53" s="34"/>
      <c r="L53" s="7"/>
      <c r="O53" s="7"/>
    </row>
    <row r="54" spans="1:15" s="23" customFormat="1" ht="16.2" customHeight="1" thickBot="1" x14ac:dyDescent="0.35">
      <c r="A54" s="19"/>
      <c r="B54" s="29" t="s">
        <v>58</v>
      </c>
      <c r="C54" s="321">
        <f t="shared" si="4"/>
        <v>0</v>
      </c>
      <c r="D54" s="321">
        <f t="shared" si="4"/>
        <v>524000.00000000006</v>
      </c>
      <c r="E54" s="322">
        <f t="shared" si="4"/>
        <v>0</v>
      </c>
      <c r="F54" s="322">
        <f t="shared" si="4"/>
        <v>0</v>
      </c>
      <c r="G54" s="323">
        <f>D54+($C$14*E54)+($C$15*F54)</f>
        <v>524000.00000000006</v>
      </c>
      <c r="H54" s="34"/>
      <c r="L54" s="7"/>
      <c r="O54" s="7"/>
    </row>
    <row r="55" spans="1:15" s="23" customFormat="1" ht="16.2" customHeight="1" x14ac:dyDescent="0.3">
      <c r="A55" s="19"/>
      <c r="B55" s="309" t="s">
        <v>59</v>
      </c>
      <c r="C55" s="321">
        <f t="shared" si="4"/>
        <v>0</v>
      </c>
      <c r="D55" s="321">
        <f t="shared" si="4"/>
        <v>0</v>
      </c>
      <c r="E55" s="322">
        <f t="shared" si="4"/>
        <v>0</v>
      </c>
      <c r="F55" s="322">
        <f t="shared" si="4"/>
        <v>0</v>
      </c>
      <c r="G55" s="323">
        <f>D55+($C$14*E55)+($C$15*F55)</f>
        <v>0</v>
      </c>
      <c r="H55" s="34"/>
      <c r="L55" s="7"/>
      <c r="O55" s="7"/>
    </row>
    <row r="56" spans="1:15" s="23" customFormat="1" ht="16.2" customHeight="1" x14ac:dyDescent="0.3">
      <c r="B56" s="24" t="s">
        <v>60</v>
      </c>
      <c r="C56" s="321">
        <f t="shared" si="4"/>
        <v>18565.674054758802</v>
      </c>
      <c r="D56" s="321">
        <f t="shared" si="4"/>
        <v>231537.73142112125</v>
      </c>
      <c r="E56" s="322">
        <f t="shared" si="4"/>
        <v>7.3220338983050848</v>
      </c>
      <c r="F56" s="322">
        <f t="shared" si="4"/>
        <v>2.0651890482398958</v>
      </c>
      <c r="G56" s="323">
        <f>D56+($C$14*E56)+($C$15*F56)</f>
        <v>232290.02346805736</v>
      </c>
      <c r="L56" s="7"/>
      <c r="O56" s="7"/>
    </row>
    <row r="57" spans="1:15" s="23" customFormat="1" ht="16.2" customHeight="1" x14ac:dyDescent="0.3">
      <c r="B57" s="24" t="s">
        <v>61</v>
      </c>
      <c r="C57" s="321">
        <f t="shared" si="4"/>
        <v>18350.350515463917</v>
      </c>
      <c r="D57" s="321">
        <f t="shared" si="4"/>
        <v>234998.35051546391</v>
      </c>
      <c r="E57" s="322">
        <f t="shared" si="4"/>
        <v>2.4123711340206184</v>
      </c>
      <c r="F57" s="322">
        <f t="shared" si="4"/>
        <v>2.8762886597938144</v>
      </c>
      <c r="G57" s="323">
        <f>D57+($C$14*E57)+($C$15*F57)</f>
        <v>235828.11340206186</v>
      </c>
      <c r="L57" s="7"/>
      <c r="O57" s="7"/>
    </row>
    <row r="58" spans="1:15" s="23" customFormat="1" ht="16.2" customHeight="1" x14ac:dyDescent="0.3">
      <c r="B58" s="24" t="s">
        <v>62</v>
      </c>
      <c r="C58" s="321">
        <f t="shared" si="4"/>
        <v>0</v>
      </c>
      <c r="D58" s="321">
        <f t="shared" si="4"/>
        <v>215487.94942710391</v>
      </c>
      <c r="E58" s="322">
        <f t="shared" si="4"/>
        <v>3.4136704859739235</v>
      </c>
      <c r="F58" s="322">
        <f t="shared" si="4"/>
        <v>15.361517186882656</v>
      </c>
      <c r="G58" s="323">
        <f t="shared" si="5"/>
        <v>219654.3342552351</v>
      </c>
      <c r="L58" s="7"/>
      <c r="O58" s="7"/>
    </row>
    <row r="59" spans="1:15" s="23" customFormat="1" ht="16.2" customHeight="1" x14ac:dyDescent="0.3">
      <c r="B59" s="24" t="s">
        <v>63</v>
      </c>
      <c r="C59" s="321">
        <f t="shared" si="4"/>
        <v>0</v>
      </c>
      <c r="D59" s="321">
        <f t="shared" si="4"/>
        <v>244585.98726114648</v>
      </c>
      <c r="E59" s="322">
        <f t="shared" si="4"/>
        <v>2.484076433121019</v>
      </c>
      <c r="F59" s="322">
        <f t="shared" si="4"/>
        <v>2.9617834394904459</v>
      </c>
      <c r="G59" s="323">
        <f t="shared" si="5"/>
        <v>245440.41401273882</v>
      </c>
      <c r="L59" s="7"/>
      <c r="O59" s="7"/>
    </row>
    <row r="60" spans="1:15" s="23" customFormat="1" ht="16.2" customHeight="1" thickBot="1" x14ac:dyDescent="0.35">
      <c r="B60" s="41" t="s">
        <v>64</v>
      </c>
      <c r="C60" s="324">
        <f t="shared" ref="C60:F60" si="6">C30*$M$13</f>
        <v>8115.013452914799</v>
      </c>
      <c r="D60" s="324">
        <f t="shared" si="6"/>
        <v>235872.64573991031</v>
      </c>
      <c r="E60" s="325">
        <f t="shared" si="6"/>
        <v>10.762331838565023</v>
      </c>
      <c r="F60" s="325">
        <f t="shared" si="6"/>
        <v>2.1524663677130045</v>
      </c>
      <c r="G60" s="326">
        <f t="shared" si="5"/>
        <v>236744.39461883408</v>
      </c>
      <c r="L60" s="7"/>
      <c r="O60" s="7"/>
    </row>
    <row r="61" spans="1:15" x14ac:dyDescent="0.25">
      <c r="A61" s="23"/>
      <c r="B61" s="193"/>
      <c r="C61" s="193"/>
      <c r="D61" s="193"/>
      <c r="E61" s="193"/>
      <c r="F61" s="193"/>
      <c r="G61" s="193"/>
      <c r="H61" s="23"/>
      <c r="I61" s="23"/>
      <c r="J61" s="23"/>
      <c r="K61" s="23"/>
      <c r="M61" s="23"/>
      <c r="N61" s="23"/>
    </row>
    <row r="62" spans="1:15" x14ac:dyDescent="0.25">
      <c r="A62" s="23"/>
      <c r="B62" s="23"/>
      <c r="C62" s="23"/>
      <c r="D62" s="23"/>
      <c r="E62" s="23"/>
      <c r="F62" s="23"/>
      <c r="G62" s="23"/>
      <c r="H62" s="23"/>
      <c r="I62" s="23"/>
      <c r="J62" s="23"/>
      <c r="K62" s="23"/>
      <c r="M62" s="23"/>
      <c r="N62" s="23"/>
    </row>
    <row r="63" spans="1:15" x14ac:dyDescent="0.25">
      <c r="I63" s="23"/>
      <c r="J63" s="23"/>
      <c r="K63" s="23"/>
    </row>
    <row r="64" spans="1:15" x14ac:dyDescent="0.25">
      <c r="I64" s="23"/>
      <c r="J64" s="23"/>
      <c r="K64" s="23"/>
    </row>
    <row r="65" spans="9:11" x14ac:dyDescent="0.25">
      <c r="I65" s="23"/>
      <c r="J65" s="23"/>
      <c r="K65" s="23"/>
    </row>
    <row r="66" spans="9:11" x14ac:dyDescent="0.25">
      <c r="I66" s="23"/>
      <c r="J66" s="23"/>
      <c r="K66" s="23"/>
    </row>
  </sheetData>
  <sheetProtection sheet="1" selectLockedCells="1"/>
  <mergeCells count="4">
    <mergeCell ref="B1:P1"/>
    <mergeCell ref="J22:K22"/>
    <mergeCell ref="D47:F47"/>
    <mergeCell ref="D32:F32"/>
  </mergeCells>
  <pageMargins left="0.7" right="0.7" top="0.75" bottom="0.75" header="0.3" footer="0.3"/>
  <pageSetup paperSize="9" orientation="portrait" horizontalDpi="300" verticalDpi="300" r:id="rId1"/>
  <ignoredErrors>
    <ignoredError sqref="D29:F29 C25:E25 E22:F22 C2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36"/>
  <sheetViews>
    <sheetView workbookViewId="0">
      <selection activeCell="C16" sqref="C16"/>
    </sheetView>
  </sheetViews>
  <sheetFormatPr defaultColWidth="9.33203125" defaultRowHeight="13.8" x14ac:dyDescent="0.25"/>
  <cols>
    <col min="1" max="1" width="3.33203125" style="397" customWidth="1"/>
    <col min="2" max="2" width="120.88671875" style="3" customWidth="1"/>
    <col min="3" max="3" width="14.88671875" style="3" customWidth="1"/>
    <col min="4" max="4" width="18.33203125" style="3" customWidth="1"/>
    <col min="5" max="16384" width="9.33203125" style="3"/>
  </cols>
  <sheetData>
    <row r="1" spans="1:19" s="160" customFormat="1" ht="17.399999999999999" x14ac:dyDescent="0.3">
      <c r="A1" s="394"/>
      <c r="B1" s="364" t="s">
        <v>243</v>
      </c>
      <c r="C1" s="364"/>
      <c r="D1" s="364"/>
      <c r="E1" s="364"/>
      <c r="F1" s="364"/>
      <c r="G1" s="364"/>
      <c r="H1" s="364"/>
      <c r="I1" s="364"/>
      <c r="J1" s="364"/>
      <c r="K1" s="364"/>
      <c r="L1" s="364"/>
      <c r="M1" s="364"/>
      <c r="N1" s="364"/>
      <c r="O1" s="364"/>
      <c r="P1" s="364"/>
      <c r="Q1" s="364"/>
      <c r="R1" s="364"/>
      <c r="S1" s="364"/>
    </row>
    <row r="2" spans="1:19" x14ac:dyDescent="0.25">
      <c r="A2" s="395"/>
    </row>
    <row r="3" spans="1:19" s="23" customFormat="1" ht="55.8" x14ac:dyDescent="0.3">
      <c r="A3" s="191" t="s">
        <v>174</v>
      </c>
      <c r="B3" s="184" t="s">
        <v>241</v>
      </c>
    </row>
    <row r="4" spans="1:19" s="23" customFormat="1" ht="14.4" x14ac:dyDescent="0.3">
      <c r="A4" s="191" t="s">
        <v>175</v>
      </c>
      <c r="B4" s="184" t="s">
        <v>176</v>
      </c>
    </row>
    <row r="5" spans="1:19" s="23" customFormat="1" ht="28.2" x14ac:dyDescent="0.3">
      <c r="A5" s="191" t="s">
        <v>23</v>
      </c>
      <c r="B5" s="399" t="s">
        <v>242</v>
      </c>
    </row>
    <row r="6" spans="1:19" s="23" customFormat="1" ht="14.4" x14ac:dyDescent="0.3">
      <c r="A6" s="191" t="s">
        <v>177</v>
      </c>
      <c r="B6" s="399" t="s">
        <v>178</v>
      </c>
    </row>
    <row r="7" spans="1:19" s="23" customFormat="1" ht="14.4" x14ac:dyDescent="0.3">
      <c r="A7" s="191" t="s">
        <v>179</v>
      </c>
      <c r="B7" s="399" t="s">
        <v>180</v>
      </c>
    </row>
    <row r="8" spans="1:19" s="23" customFormat="1" ht="41.4" x14ac:dyDescent="0.3">
      <c r="A8" s="191" t="s">
        <v>181</v>
      </c>
      <c r="B8" s="399" t="s">
        <v>287</v>
      </c>
    </row>
    <row r="9" spans="1:19" s="23" customFormat="1" ht="46.2" x14ac:dyDescent="0.3">
      <c r="A9" s="191" t="s">
        <v>182</v>
      </c>
      <c r="B9" s="399" t="s">
        <v>288</v>
      </c>
    </row>
    <row r="10" spans="1:19" s="23" customFormat="1" ht="27.6" x14ac:dyDescent="0.3">
      <c r="A10" s="398" t="s">
        <v>207</v>
      </c>
      <c r="B10" s="399" t="s">
        <v>256</v>
      </c>
    </row>
    <row r="11" spans="1:19" s="23" customFormat="1" ht="46.2" x14ac:dyDescent="0.3">
      <c r="A11" s="398" t="s">
        <v>209</v>
      </c>
      <c r="B11" s="399" t="s">
        <v>278</v>
      </c>
    </row>
    <row r="12" spans="1:19" s="23" customFormat="1" ht="16.2" x14ac:dyDescent="0.3">
      <c r="A12" s="398" t="s">
        <v>277</v>
      </c>
      <c r="B12" s="395" t="s">
        <v>183</v>
      </c>
    </row>
    <row r="13" spans="1:19" s="23" customFormat="1" x14ac:dyDescent="0.3">
      <c r="A13" s="395"/>
    </row>
    <row r="14" spans="1:19" s="23" customFormat="1" ht="17.399999999999999" x14ac:dyDescent="0.3">
      <c r="A14" s="395"/>
      <c r="B14" s="388" t="s">
        <v>184</v>
      </c>
    </row>
    <row r="15" spans="1:19" s="23" customFormat="1" x14ac:dyDescent="0.3">
      <c r="A15" s="395"/>
    </row>
    <row r="16" spans="1:19" s="23" customFormat="1" ht="27.6" x14ac:dyDescent="0.3">
      <c r="A16" s="395"/>
      <c r="B16" s="389" t="s">
        <v>120</v>
      </c>
      <c r="C16" s="400" t="s">
        <v>185</v>
      </c>
    </row>
    <row r="17" spans="1:5" s="23" customFormat="1" ht="19.95" customHeight="1" x14ac:dyDescent="0.3">
      <c r="A17" s="395"/>
      <c r="B17" s="390" t="s">
        <v>122</v>
      </c>
      <c r="C17" s="400" t="s">
        <v>186</v>
      </c>
    </row>
    <row r="18" spans="1:5" s="23" customFormat="1" ht="19.95" customHeight="1" x14ac:dyDescent="0.3">
      <c r="A18" s="396"/>
      <c r="B18" s="391" t="s">
        <v>124</v>
      </c>
      <c r="C18" s="401" t="s">
        <v>187</v>
      </c>
    </row>
    <row r="19" spans="1:5" s="23" customFormat="1" ht="19.95" customHeight="1" x14ac:dyDescent="0.3">
      <c r="A19" s="396"/>
      <c r="B19" s="392" t="s">
        <v>126</v>
      </c>
      <c r="C19" s="401" t="s">
        <v>188</v>
      </c>
    </row>
    <row r="20" spans="1:5" s="23" customFormat="1" x14ac:dyDescent="0.3">
      <c r="A20" s="396"/>
      <c r="B20" s="206"/>
    </row>
    <row r="21" spans="1:5" s="23" customFormat="1" ht="17.399999999999999" x14ac:dyDescent="0.3">
      <c r="A21" s="395"/>
      <c r="B21" s="388" t="s">
        <v>189</v>
      </c>
    </row>
    <row r="22" spans="1:5" s="23" customFormat="1" ht="17.399999999999999" x14ac:dyDescent="0.3">
      <c r="A22" s="395"/>
      <c r="B22" s="388"/>
      <c r="D22" s="162"/>
    </row>
    <row r="23" spans="1:5" s="23" customFormat="1" ht="16.05" customHeight="1" x14ac:dyDescent="0.3">
      <c r="A23" s="192" t="s">
        <v>190</v>
      </c>
      <c r="B23" s="393" t="s">
        <v>191</v>
      </c>
      <c r="C23" s="289"/>
      <c r="D23" s="56"/>
      <c r="E23" s="57"/>
    </row>
    <row r="24" spans="1:5" s="23" customFormat="1" ht="46.2" x14ac:dyDescent="0.3">
      <c r="A24" s="192" t="s">
        <v>190</v>
      </c>
      <c r="B24" s="289" t="s">
        <v>192</v>
      </c>
      <c r="D24" s="237"/>
      <c r="E24" s="7"/>
    </row>
    <row r="25" spans="1:5" s="23" customFormat="1" x14ac:dyDescent="0.3">
      <c r="A25" s="192" t="s">
        <v>190</v>
      </c>
      <c r="B25" s="289" t="s">
        <v>193</v>
      </c>
      <c r="D25" s="237"/>
      <c r="E25" s="7"/>
    </row>
    <row r="26" spans="1:5" s="23" customFormat="1" ht="27.6" x14ac:dyDescent="0.3">
      <c r="A26" s="192" t="s">
        <v>190</v>
      </c>
      <c r="B26" s="289" t="s">
        <v>194</v>
      </c>
      <c r="E26" s="7"/>
    </row>
    <row r="27" spans="1:5" s="23" customFormat="1" ht="27.6" x14ac:dyDescent="0.3">
      <c r="A27" s="192" t="s">
        <v>190</v>
      </c>
      <c r="B27" s="289" t="s">
        <v>195</v>
      </c>
      <c r="E27" s="7"/>
    </row>
    <row r="28" spans="1:5" s="23" customFormat="1" ht="16.05" customHeight="1" x14ac:dyDescent="0.3">
      <c r="A28" s="192" t="s">
        <v>190</v>
      </c>
      <c r="B28" s="289" t="s">
        <v>196</v>
      </c>
      <c r="E28" s="7"/>
    </row>
    <row r="29" spans="1:5" s="23" customFormat="1" ht="16.2" x14ac:dyDescent="0.3">
      <c r="A29" s="192" t="s">
        <v>190</v>
      </c>
      <c r="B29" s="289" t="s">
        <v>284</v>
      </c>
    </row>
    <row r="30" spans="1:5" s="23" customFormat="1" ht="27.6" x14ac:dyDescent="0.3">
      <c r="A30" s="192" t="s">
        <v>190</v>
      </c>
      <c r="B30" s="393" t="s">
        <v>197</v>
      </c>
    </row>
    <row r="31" spans="1:5" s="23" customFormat="1" ht="16.05" customHeight="1" x14ac:dyDescent="0.3">
      <c r="A31" s="192" t="s">
        <v>190</v>
      </c>
      <c r="B31" s="393" t="s">
        <v>283</v>
      </c>
    </row>
    <row r="32" spans="1:5" x14ac:dyDescent="0.25">
      <c r="A32" s="395"/>
      <c r="B32" s="14"/>
    </row>
    <row r="33" spans="1:2" x14ac:dyDescent="0.25">
      <c r="A33" s="395"/>
      <c r="B33" s="14"/>
    </row>
    <row r="34" spans="1:2" x14ac:dyDescent="0.25">
      <c r="A34" s="395"/>
      <c r="B34" s="14"/>
    </row>
    <row r="35" spans="1:2" x14ac:dyDescent="0.25">
      <c r="A35" s="395"/>
      <c r="B35" s="14"/>
    </row>
    <row r="36" spans="1:2" x14ac:dyDescent="0.25">
      <c r="B36" s="14"/>
    </row>
  </sheetData>
  <sheetProtection algorithmName="SHA-512" hashValue="iE8IB/SMFW6zOcp9m8PT4D2woIVlhxDGtPsiXp1LcMrpYiGxRZ10O9vQV6aDP0XYHdmo7NAfaWVrhNjzmEx+xw==" saltValue="cN1KCCEDx91l7VBV2KG/Kg==" spinCount="100000" sheet="1" selectLockedCells="1"/>
  <hyperlinks>
    <hyperlink ref="C17" r:id="rId1" xr:uid="{AEC43520-7548-47C0-9795-42007B97BFB5}"/>
    <hyperlink ref="C19" r:id="rId2" xr:uid="{6A1D28FC-1722-4BAD-9BA0-54FDFB7CEB56}"/>
    <hyperlink ref="C18" r:id="rId3" xr:uid="{85464379-2BDB-4106-BB18-27C90C80CE79}"/>
    <hyperlink ref="C16" r:id="rId4" xr:uid="{55CC5D37-AC9E-4E55-A92E-BBFB8F0AB5C1}"/>
  </hyperlinks>
  <pageMargins left="0.7" right="0.7" top="0.75" bottom="0.75" header="0.3" footer="0.3"/>
  <pageSetup paperSize="9" orientation="portrait" horizontalDpi="300" verticalDpi="300" r:id="rId5"/>
  <ignoredErrors>
    <ignoredError sqref="A3 A8:A12 A5:A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327E6-45EC-4364-A22C-2DA76FEADD4F}">
  <dimension ref="A1:B29"/>
  <sheetViews>
    <sheetView workbookViewId="0"/>
  </sheetViews>
  <sheetFormatPr defaultColWidth="8.6640625" defaultRowHeight="13.8" x14ac:dyDescent="0.25"/>
  <cols>
    <col min="1" max="1" width="3.77734375" style="119" bestFit="1" customWidth="1"/>
    <col min="2" max="16384" width="8.6640625" style="8"/>
  </cols>
  <sheetData>
    <row r="1" spans="1:2" ht="24.6" x14ac:dyDescent="0.4">
      <c r="B1" s="203" t="s">
        <v>198</v>
      </c>
    </row>
    <row r="3" spans="1:2" ht="17.399999999999999" x14ac:dyDescent="0.3">
      <c r="B3" s="204" t="s">
        <v>199</v>
      </c>
    </row>
    <row r="4" spans="1:2" s="206" customFormat="1" ht="16.2" customHeight="1" x14ac:dyDescent="0.3">
      <c r="A4" s="205" t="s">
        <v>174</v>
      </c>
      <c r="B4" s="206" t="s">
        <v>200</v>
      </c>
    </row>
    <row r="5" spans="1:2" s="206" customFormat="1" ht="16.2" customHeight="1" x14ac:dyDescent="0.3">
      <c r="A5" s="205" t="s">
        <v>175</v>
      </c>
      <c r="B5" s="206" t="s">
        <v>201</v>
      </c>
    </row>
    <row r="6" spans="1:2" s="206" customFormat="1" ht="16.2" customHeight="1" x14ac:dyDescent="0.3">
      <c r="A6" s="205" t="s">
        <v>23</v>
      </c>
      <c r="B6" s="206" t="s">
        <v>202</v>
      </c>
    </row>
    <row r="7" spans="1:2" s="206" customFormat="1" ht="16.2" customHeight="1" x14ac:dyDescent="0.3">
      <c r="A7" s="205" t="s">
        <v>177</v>
      </c>
      <c r="B7" s="206" t="s">
        <v>203</v>
      </c>
    </row>
    <row r="8" spans="1:2" s="206" customFormat="1" ht="16.2" customHeight="1" x14ac:dyDescent="0.3">
      <c r="A8" s="205" t="s">
        <v>179</v>
      </c>
      <c r="B8" s="206" t="s">
        <v>204</v>
      </c>
    </row>
    <row r="9" spans="1:2" s="206" customFormat="1" ht="16.2" customHeight="1" x14ac:dyDescent="0.3">
      <c r="A9" s="205" t="s">
        <v>181</v>
      </c>
      <c r="B9" s="206" t="s">
        <v>205</v>
      </c>
    </row>
    <row r="10" spans="1:2" s="206" customFormat="1" ht="16.2" customHeight="1" x14ac:dyDescent="0.3">
      <c r="A10" s="205" t="s">
        <v>182</v>
      </c>
      <c r="B10" s="206" t="s">
        <v>206</v>
      </c>
    </row>
    <row r="11" spans="1:2" s="206" customFormat="1" ht="16.2" customHeight="1" x14ac:dyDescent="0.3">
      <c r="A11" s="205" t="s">
        <v>207</v>
      </c>
      <c r="B11" s="206" t="s">
        <v>208</v>
      </c>
    </row>
    <row r="12" spans="1:2" s="206" customFormat="1" ht="16.2" customHeight="1" x14ac:dyDescent="0.3">
      <c r="A12" s="205" t="s">
        <v>209</v>
      </c>
      <c r="B12" s="206" t="s">
        <v>210</v>
      </c>
    </row>
    <row r="14" spans="1:2" ht="17.399999999999999" x14ac:dyDescent="0.3">
      <c r="B14" s="204" t="s">
        <v>211</v>
      </c>
    </row>
    <row r="15" spans="1:2" s="206" customFormat="1" ht="16.2" customHeight="1" x14ac:dyDescent="0.3">
      <c r="A15" s="205" t="s">
        <v>174</v>
      </c>
      <c r="B15" s="206" t="s">
        <v>212</v>
      </c>
    </row>
    <row r="16" spans="1:2" s="206" customFormat="1" ht="16.2" customHeight="1" x14ac:dyDescent="0.3">
      <c r="A16" s="205" t="s">
        <v>175</v>
      </c>
      <c r="B16" s="206" t="s">
        <v>213</v>
      </c>
    </row>
    <row r="17" spans="1:2" s="206" customFormat="1" ht="16.2" customHeight="1" x14ac:dyDescent="0.3">
      <c r="A17" s="205" t="s">
        <v>23</v>
      </c>
      <c r="B17" s="206" t="s">
        <v>214</v>
      </c>
    </row>
    <row r="18" spans="1:2" x14ac:dyDescent="0.25">
      <c r="A18" s="207"/>
    </row>
    <row r="19" spans="1:2" ht="17.399999999999999" x14ac:dyDescent="0.3">
      <c r="A19" s="207"/>
      <c r="B19" s="204" t="s">
        <v>286</v>
      </c>
    </row>
    <row r="20" spans="1:2" s="206" customFormat="1" ht="16.05" customHeight="1" x14ac:dyDescent="0.3">
      <c r="A20" s="205" t="s">
        <v>174</v>
      </c>
      <c r="B20" s="206" t="s">
        <v>215</v>
      </c>
    </row>
    <row r="21" spans="1:2" s="206" customFormat="1" ht="16.05" customHeight="1" x14ac:dyDescent="0.3">
      <c r="A21" s="205" t="s">
        <v>175</v>
      </c>
      <c r="B21" s="206" t="s">
        <v>282</v>
      </c>
    </row>
    <row r="22" spans="1:2" s="206" customFormat="1" ht="16.05" customHeight="1" x14ac:dyDescent="0.3">
      <c r="A22" s="205" t="s">
        <v>23</v>
      </c>
      <c r="B22" s="206" t="s">
        <v>268</v>
      </c>
    </row>
    <row r="23" spans="1:2" s="206" customFormat="1" ht="16.05" customHeight="1" x14ac:dyDescent="0.3">
      <c r="A23" s="205" t="s">
        <v>177</v>
      </c>
      <c r="B23" s="206" t="s">
        <v>216</v>
      </c>
    </row>
    <row r="24" spans="1:2" s="206" customFormat="1" ht="16.05" customHeight="1" x14ac:dyDescent="0.3">
      <c r="A24" s="205" t="s">
        <v>179</v>
      </c>
      <c r="B24" s="206" t="s">
        <v>274</v>
      </c>
    </row>
    <row r="25" spans="1:2" s="206" customFormat="1" ht="16.05" customHeight="1" x14ac:dyDescent="0.3">
      <c r="A25" s="205" t="s">
        <v>181</v>
      </c>
      <c r="B25" s="206" t="s">
        <v>272</v>
      </c>
    </row>
    <row r="26" spans="1:2" s="206" customFormat="1" ht="16.05" customHeight="1" x14ac:dyDescent="0.3">
      <c r="A26" s="205" t="s">
        <v>182</v>
      </c>
      <c r="B26" s="206" t="s">
        <v>273</v>
      </c>
    </row>
    <row r="27" spans="1:2" s="206" customFormat="1" ht="16.05" customHeight="1" x14ac:dyDescent="0.3">
      <c r="A27" s="205" t="s">
        <v>207</v>
      </c>
      <c r="B27" s="206" t="s">
        <v>217</v>
      </c>
    </row>
    <row r="28" spans="1:2" s="206" customFormat="1" ht="16.05" customHeight="1" x14ac:dyDescent="0.3">
      <c r="A28" s="205" t="s">
        <v>209</v>
      </c>
      <c r="B28" s="206" t="s">
        <v>236</v>
      </c>
    </row>
    <row r="29" spans="1:2" s="206" customFormat="1" ht="16.05" customHeight="1" x14ac:dyDescent="0.3">
      <c r="A29" s="205" t="s">
        <v>277</v>
      </c>
      <c r="B29" s="206" t="s">
        <v>260</v>
      </c>
    </row>
  </sheetData>
  <sheetProtection algorithmName="SHA-512" hashValue="LZE8r7hpW1Gj3EDxh0t8KQ0QadhMe1f2fa7XQM1scnnc2pnquc+MKnvcaNSkKKhT8bvx58uSxoQeVTAfst7UPA==" saltValue="6aVmshadKvveExnyZHywtg==" spinCount="100000" sheet="1" objects="1" scenarios="1" selectLockedCells="1"/>
  <pageMargins left="0.7" right="0.7" top="0.75" bottom="0.75" header="0.3" footer="0.3"/>
  <pageSetup orientation="portrait" r:id="rId1"/>
  <ignoredErrors>
    <ignoredError sqref="A4:XFD12 A15:A17 A20:A25 A26:A2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73655-B468-4127-83B3-BA6DDCEB3356}">
  <dimension ref="A1"/>
  <sheetViews>
    <sheetView workbookViewId="0"/>
  </sheetViews>
  <sheetFormatPr defaultColWidth="8.6640625" defaultRowHeight="13.8" x14ac:dyDescent="0.25"/>
  <cols>
    <col min="1" max="1" width="12.6640625" style="2" bestFit="1" customWidth="1"/>
    <col min="2" max="16384" width="8.6640625" style="2"/>
  </cols>
  <sheetData>
    <row r="1" spans="1:1" x14ac:dyDescent="0.25">
      <c r="A1" s="1" t="s">
        <v>218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ACA2898A477F4885CC9520C82784FB" ma:contentTypeVersion="16" ma:contentTypeDescription="Create a new document." ma:contentTypeScope="" ma:versionID="77830895eb56545d98bdf55a68c557fe">
  <xsd:schema xmlns:xsd="http://www.w3.org/2001/XMLSchema" xmlns:xs="http://www.w3.org/2001/XMLSchema" xmlns:p="http://schemas.microsoft.com/office/2006/metadata/properties" xmlns:ns2="527ee500-00a2-4441-ad1a-ef0c7609c853" xmlns:ns3="a02c13f9-23ec-4959-aa31-c625c661b9a8" targetNamespace="http://schemas.microsoft.com/office/2006/metadata/properties" ma:root="true" ma:fieldsID="0d28b2267991cfdfb8f23bb6c2818a03" ns2:_="" ns3:_="">
    <xsd:import namespace="527ee500-00a2-4441-ad1a-ef0c7609c853"/>
    <xsd:import namespace="a02c13f9-23ec-4959-aa31-c625c661b9a8"/>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OCR"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7ee500-00a2-4441-ad1a-ef0c7609c85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2c13f9-23ec-4959-aa31-c625c661b9a8"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5d816d93-b467-4b46-a0ab-bf94189bd91f}" ma:internalName="TaxCatchAll" ma:showField="CatchAllData" ma:web="a02c13f9-23ec-4959-aa31-c625c661b9a8">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a02c13f9-23ec-4959-aa31-c625c661b9a8">
      <UserInfo>
        <DisplayName/>
        <AccountId xsi:nil="true"/>
        <AccountType/>
      </UserInfo>
    </SharedWithUsers>
    <lcf76f155ced4ddcb4097134ff3c332f xmlns="527ee500-00a2-4441-ad1a-ef0c7609c853">
      <Terms xmlns="http://schemas.microsoft.com/office/infopath/2007/PartnerControls"/>
    </lcf76f155ced4ddcb4097134ff3c332f>
    <TaxCatchAll xmlns="a02c13f9-23ec-4959-aa31-c625c661b9a8" xsi:nil="true"/>
  </documentManagement>
</p:properties>
</file>

<file path=customXml/itemProps1.xml><?xml version="1.0" encoding="utf-8"?>
<ds:datastoreItem xmlns:ds="http://schemas.openxmlformats.org/officeDocument/2006/customXml" ds:itemID="{D7307CC5-13A0-4DA7-992D-79165ADE2220}"/>
</file>

<file path=customXml/itemProps2.xml><?xml version="1.0" encoding="utf-8"?>
<ds:datastoreItem xmlns:ds="http://schemas.openxmlformats.org/officeDocument/2006/customXml" ds:itemID="{FFA1B269-025B-4409-8EE2-87C1B49B591B}">
  <ds:schemaRefs>
    <ds:schemaRef ds:uri="http://schemas.microsoft.com/sharepoint/v3/contenttype/forms"/>
  </ds:schemaRefs>
</ds:datastoreItem>
</file>

<file path=customXml/itemProps3.xml><?xml version="1.0" encoding="utf-8"?>
<ds:datastoreItem xmlns:ds="http://schemas.openxmlformats.org/officeDocument/2006/customXml" ds:itemID="{42F10CD7-6E85-43C3-AFB5-1E3234218CD4}">
  <ds:schemaRefs>
    <ds:schemaRef ds:uri="http://www.w3.org/XML/1998/namespac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68625881-3701-48fd-a7fc-2de476855ef4"/>
    <ds:schemaRef ds:uri="3a651149-841d-4458-bfc6-e574f25e6367"/>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Introduction</vt:lpstr>
      <vt:lpstr>Imported Steam, Heat or Cooling</vt:lpstr>
      <vt:lpstr>Schematic of DE or Steam System</vt:lpstr>
      <vt:lpstr>Energy + Emissn Conv'n Factors</vt:lpstr>
      <vt:lpstr>Glossary, Sources and Notes</vt:lpstr>
      <vt:lpstr>Update Log</vt:lpstr>
      <vt:lpstr>Change Log</vt:lpstr>
      <vt:lpstr>RNGavg2025</vt:lpstr>
    </vt:vector>
  </TitlesOfParts>
  <Manager/>
  <Company>Province of British Columbia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Province of British Columbia</dc:creator>
  <cp:keywords/>
  <dc:description/>
  <cp:lastModifiedBy>Mohareb, Adrian ECS:EX</cp:lastModifiedBy>
  <cp:revision/>
  <dcterms:created xsi:type="dcterms:W3CDTF">2013-02-18T20:33:38Z</dcterms:created>
  <dcterms:modified xsi:type="dcterms:W3CDTF">2025-12-11T17:48:53Z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0x0101006BACA2898A477F4885CC9520C82784FB</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{"FileActivityType":"9","FileActivityTimeStamp":"2024-11-19T23:43:46.807Z","FileActivityUsersOnPage":[{"DisplayName":"Mohareb, Adrian ENV:EX","Id":"adrian.mohareb@gov.bc.ca"},{"DisplayName":"Koski, Chris ENV:EX","Id":"chris.koski@gov.bc.ca"},{"DisplayName":"Mohareb, Adrian ENV:EX","Id":"adrian.mohareb@gov.bc.ca"}],"FileActivityNavigationId":null}</vt:lpwstr>
  </property>
  <property fmtid="{D5CDD505-2E9C-101B-9397-08002B2CF9AE}" pid="7" name="TriggerFlowInfo">
    <vt:lpwstr/>
  </property>
</Properties>
</file>