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166925"/>
  <mc:AlternateContent xmlns:mc="http://schemas.openxmlformats.org/markup-compatibility/2006">
    <mc:Choice Requires="x15">
      <x15ac:absPath xmlns:x15ac="http://schemas.microsoft.com/office/spreadsheetml/2010/11/ac" url="Z:\IE &amp; IS\INDS-12060-70 Inde Schls\12060 General\-10 New Schools\New 2026-27\Supporting Documents\"/>
    </mc:Choice>
  </mc:AlternateContent>
  <xr:revisionPtr revIDLastSave="0" documentId="8_{7E99AD07-A4F6-409D-9E2C-3E7ABA40D025}" xr6:coauthVersionLast="47" xr6:coauthVersionMax="47" xr10:uidLastSave="{00000000-0000-0000-0000-000000000000}"/>
  <bookViews>
    <workbookView xWindow="28680" yWindow="-120" windowWidth="29040" windowHeight="15720" firstSheet="1" activeTab="1" xr2:uid="{857BF906-1798-4EA8-9DB5-5B1D05C13BDA}"/>
  </bookViews>
  <sheets>
    <sheet name="ExampleTemplate" sheetId="1" state="hidden" r:id="rId1"/>
    <sheet name="BlankTemplate" sheetId="4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18" i="4" l="1"/>
  <c r="D20" i="4" s="1"/>
  <c r="U73" i="4"/>
  <c r="T73" i="4"/>
  <c r="S73" i="4"/>
  <c r="R73" i="4"/>
  <c r="Q73" i="4"/>
  <c r="U69" i="4"/>
  <c r="T69" i="4"/>
  <c r="S69" i="4"/>
  <c r="R69" i="4"/>
  <c r="Q69" i="4"/>
  <c r="U68" i="4"/>
  <c r="T68" i="4"/>
  <c r="S68" i="4"/>
  <c r="R68" i="4"/>
  <c r="Q68" i="4"/>
  <c r="S51" i="4"/>
  <c r="P51" i="4"/>
  <c r="J51" i="4"/>
  <c r="F51" i="4"/>
  <c r="D51" i="4"/>
  <c r="M51" i="4"/>
  <c r="M34" i="4"/>
  <c r="T30" i="4"/>
  <c r="Q30" i="4"/>
  <c r="N30" i="4"/>
  <c r="M30" i="4"/>
  <c r="O30" i="4" s="1"/>
  <c r="K30" i="4"/>
  <c r="J30" i="4"/>
  <c r="L32" i="4" s="1"/>
  <c r="H30" i="4"/>
  <c r="G30" i="4"/>
  <c r="F30" i="4"/>
  <c r="H32" i="4" s="1"/>
  <c r="D30" i="4"/>
  <c r="D34" i="4" s="1"/>
  <c r="U29" i="4"/>
  <c r="R29" i="4"/>
  <c r="O29" i="4"/>
  <c r="L29" i="4"/>
  <c r="H29" i="4"/>
  <c r="U28" i="4"/>
  <c r="O28" i="4"/>
  <c r="L28" i="4"/>
  <c r="H28" i="4"/>
  <c r="U27" i="4"/>
  <c r="R27" i="4"/>
  <c r="O27" i="4"/>
  <c r="L27" i="4"/>
  <c r="H27" i="4"/>
  <c r="R26" i="4"/>
  <c r="O26" i="4"/>
  <c r="L26" i="4"/>
  <c r="H26" i="4"/>
  <c r="U25" i="4"/>
  <c r="R25" i="4"/>
  <c r="P30" i="4"/>
  <c r="O25" i="4"/>
  <c r="L25" i="4"/>
  <c r="H25" i="4"/>
  <c r="S18" i="4"/>
  <c r="T18" i="4" s="1"/>
  <c r="P18" i="4"/>
  <c r="Q18" i="4" s="1"/>
  <c r="N18" i="4"/>
  <c r="M18" i="4"/>
  <c r="J18" i="4"/>
  <c r="K18" i="4" s="1"/>
  <c r="F18" i="4"/>
  <c r="H18" i="4" s="1"/>
  <c r="T17" i="4"/>
  <c r="Q17" i="4"/>
  <c r="N17" i="4"/>
  <c r="K17" i="4"/>
  <c r="H17" i="4"/>
  <c r="T16" i="4"/>
  <c r="Q16" i="4"/>
  <c r="N16" i="4"/>
  <c r="K16" i="4"/>
  <c r="H16" i="4"/>
  <c r="T15" i="4"/>
  <c r="Q15" i="4"/>
  <c r="N15" i="4"/>
  <c r="K15" i="4"/>
  <c r="H15" i="4"/>
  <c r="T14" i="4"/>
  <c r="Q14" i="4"/>
  <c r="N14" i="4"/>
  <c r="K14" i="4"/>
  <c r="H14" i="4"/>
  <c r="S10" i="4"/>
  <c r="Q10" i="4"/>
  <c r="P10" i="4"/>
  <c r="N10" i="4"/>
  <c r="M10" i="4"/>
  <c r="M20" i="4" s="1"/>
  <c r="J10" i="4"/>
  <c r="F10" i="4"/>
  <c r="F20" i="4" s="1"/>
  <c r="T9" i="4"/>
  <c r="Q9" i="4"/>
  <c r="N9" i="4"/>
  <c r="K9" i="4"/>
  <c r="H9" i="4"/>
  <c r="T8" i="4"/>
  <c r="Q8" i="4"/>
  <c r="N8" i="4"/>
  <c r="K8" i="4"/>
  <c r="H8" i="4"/>
  <c r="T7" i="4"/>
  <c r="Q7" i="4"/>
  <c r="N7" i="4"/>
  <c r="K7" i="4"/>
  <c r="H7" i="4"/>
  <c r="T6" i="4"/>
  <c r="Q6" i="4"/>
  <c r="N6" i="4"/>
  <c r="K6" i="4"/>
  <c r="H6" i="4"/>
  <c r="D10" i="4" s="1"/>
  <c r="T20" i="1"/>
  <c r="Q20" i="1"/>
  <c r="N20" i="1"/>
  <c r="K20" i="1"/>
  <c r="H20" i="1"/>
  <c r="T62" i="1"/>
  <c r="T59" i="1"/>
  <c r="Q62" i="1"/>
  <c r="Q59" i="1"/>
  <c r="H62" i="1"/>
  <c r="H59" i="1"/>
  <c r="T51" i="1"/>
  <c r="Q51" i="1"/>
  <c r="H51" i="1"/>
  <c r="T32" i="1"/>
  <c r="T34" i="1"/>
  <c r="Q32" i="1"/>
  <c r="Q34" i="1"/>
  <c r="H34" i="1"/>
  <c r="H32" i="1"/>
  <c r="U30" i="1"/>
  <c r="U29" i="1"/>
  <c r="U28" i="1"/>
  <c r="U27" i="1"/>
  <c r="U26" i="1"/>
  <c r="U25" i="1"/>
  <c r="R30" i="1"/>
  <c r="R29" i="1"/>
  <c r="R28" i="1"/>
  <c r="R27" i="1"/>
  <c r="R26" i="1"/>
  <c r="R25" i="1"/>
  <c r="O29" i="1"/>
  <c r="O28" i="1"/>
  <c r="O27" i="1"/>
  <c r="O26" i="1"/>
  <c r="O25" i="1"/>
  <c r="L29" i="1"/>
  <c r="L28" i="1"/>
  <c r="L27" i="1"/>
  <c r="L26" i="1"/>
  <c r="L25" i="1"/>
  <c r="H30" i="1"/>
  <c r="H29" i="1"/>
  <c r="H28" i="1"/>
  <c r="H27" i="1"/>
  <c r="H26" i="1"/>
  <c r="H25" i="1"/>
  <c r="T18" i="1"/>
  <c r="T17" i="1"/>
  <c r="T16" i="1"/>
  <c r="T15" i="1"/>
  <c r="T14" i="1"/>
  <c r="Q18" i="1"/>
  <c r="Q17" i="1"/>
  <c r="Q16" i="1"/>
  <c r="Q15" i="1"/>
  <c r="Q14" i="1"/>
  <c r="N18" i="1"/>
  <c r="N17" i="1"/>
  <c r="N16" i="1"/>
  <c r="N15" i="1"/>
  <c r="N14" i="1"/>
  <c r="K18" i="1"/>
  <c r="K17" i="1"/>
  <c r="K16" i="1"/>
  <c r="K15" i="1"/>
  <c r="K14" i="1"/>
  <c r="H18" i="1"/>
  <c r="H17" i="1"/>
  <c r="H16" i="1"/>
  <c r="H15" i="1"/>
  <c r="H14" i="1"/>
  <c r="T10" i="1"/>
  <c r="T9" i="1"/>
  <c r="T8" i="1"/>
  <c r="T7" i="1"/>
  <c r="T6" i="1"/>
  <c r="Q10" i="1"/>
  <c r="Q9" i="1"/>
  <c r="Q8" i="1"/>
  <c r="Q7" i="1"/>
  <c r="Q6" i="1"/>
  <c r="N10" i="1"/>
  <c r="N9" i="1"/>
  <c r="N8" i="1"/>
  <c r="N7" i="1"/>
  <c r="N6" i="1"/>
  <c r="K10" i="1"/>
  <c r="K9" i="1"/>
  <c r="K8" i="1"/>
  <c r="K7" i="1"/>
  <c r="K6" i="1"/>
  <c r="H10" i="1"/>
  <c r="H9" i="1"/>
  <c r="H8" i="1"/>
  <c r="H7" i="1"/>
  <c r="H6" i="1"/>
  <c r="D6" i="1" s="1"/>
  <c r="N30" i="1"/>
  <c r="K30" i="1"/>
  <c r="T30" i="1"/>
  <c r="Q30" i="1"/>
  <c r="G30" i="1"/>
  <c r="D18" i="1"/>
  <c r="D7" i="1"/>
  <c r="F10" i="1"/>
  <c r="U73" i="1"/>
  <c r="T73" i="1"/>
  <c r="S73" i="1"/>
  <c r="R73" i="1"/>
  <c r="Q73" i="1"/>
  <c r="U69" i="1"/>
  <c r="T69" i="1"/>
  <c r="S69" i="1"/>
  <c r="R69" i="1"/>
  <c r="Q69" i="1"/>
  <c r="U68" i="1"/>
  <c r="T68" i="1"/>
  <c r="S68" i="1"/>
  <c r="R68" i="1"/>
  <c r="Q68" i="1"/>
  <c r="S30" i="4" l="1"/>
  <c r="U30" i="4" s="1"/>
  <c r="O32" i="4"/>
  <c r="D53" i="4"/>
  <c r="D59" i="4" s="1"/>
  <c r="D62" i="4" s="1"/>
  <c r="S20" i="4"/>
  <c r="P20" i="4"/>
  <c r="J20" i="4"/>
  <c r="K20" i="4" s="1"/>
  <c r="H20" i="4"/>
  <c r="P34" i="4"/>
  <c r="P53" i="4" s="1"/>
  <c r="Q51" i="4" s="1"/>
  <c r="R30" i="4"/>
  <c r="Q32" i="4"/>
  <c r="N20" i="4"/>
  <c r="T20" i="4"/>
  <c r="M53" i="4"/>
  <c r="O34" i="4" s="1"/>
  <c r="H10" i="4"/>
  <c r="T10" i="4"/>
  <c r="Q20" i="4"/>
  <c r="U26" i="4"/>
  <c r="K10" i="4"/>
  <c r="L30" i="4"/>
  <c r="F34" i="4"/>
  <c r="R28" i="4"/>
  <c r="J34" i="4"/>
  <c r="J53" i="4" s="1"/>
  <c r="S34" i="4" l="1"/>
  <c r="S53" i="4" s="1"/>
  <c r="T32" i="4"/>
  <c r="P59" i="4"/>
  <c r="P62" i="4" s="1"/>
  <c r="Q62" i="4" s="1"/>
  <c r="K51" i="4"/>
  <c r="J59" i="4"/>
  <c r="Q34" i="4"/>
  <c r="F53" i="4"/>
  <c r="N51" i="4"/>
  <c r="M59" i="4"/>
  <c r="L34" i="4"/>
  <c r="Q59" i="4" l="1"/>
  <c r="T51" i="4"/>
  <c r="S59" i="4"/>
  <c r="K59" i="4"/>
  <c r="J62" i="4"/>
  <c r="K62" i="4" s="1"/>
  <c r="F59" i="4"/>
  <c r="H51" i="4"/>
  <c r="T34" i="4"/>
  <c r="M62" i="4"/>
  <c r="N62" i="4" s="1"/>
  <c r="N59" i="4"/>
  <c r="H34" i="4"/>
  <c r="F62" i="4" l="1"/>
  <c r="H62" i="4" s="1"/>
  <c r="H59" i="4"/>
  <c r="S62" i="4"/>
  <c r="T62" i="4" s="1"/>
  <c r="T59" i="4"/>
  <c r="P28" i="1" l="1"/>
  <c r="P27" i="1"/>
  <c r="P26" i="1"/>
  <c r="M45" i="1"/>
  <c r="M40" i="1"/>
  <c r="M38" i="1"/>
  <c r="M37" i="1"/>
  <c r="S27" i="1"/>
  <c r="S26" i="1"/>
  <c r="S25" i="1"/>
  <c r="P25" i="1"/>
  <c r="F30" i="1"/>
  <c r="J30" i="1" l="1"/>
  <c r="M30" i="1"/>
  <c r="S28" i="1"/>
  <c r="P30" i="1"/>
  <c r="D30" i="1"/>
  <c r="D34" i="1" s="1"/>
  <c r="M10" i="1"/>
  <c r="J51" i="1"/>
  <c r="D51" i="1"/>
  <c r="M51" i="1"/>
  <c r="F34" i="1"/>
  <c r="F51" i="1"/>
  <c r="P51" i="1"/>
  <c r="S51" i="1"/>
  <c r="M18" i="1"/>
  <c r="J18" i="1"/>
  <c r="P10" i="1"/>
  <c r="P18" i="1"/>
  <c r="F18" i="1"/>
  <c r="O32" i="1" l="1"/>
  <c r="O30" i="1"/>
  <c r="L32" i="1"/>
  <c r="L30" i="1"/>
  <c r="S30" i="1"/>
  <c r="S34" i="1" s="1"/>
  <c r="M34" i="1"/>
  <c r="P34" i="1"/>
  <c r="P53" i="1" s="1"/>
  <c r="D53" i="1"/>
  <c r="M20" i="1"/>
  <c r="F53" i="1"/>
  <c r="S18" i="1"/>
  <c r="P20" i="1"/>
  <c r="S10" i="1"/>
  <c r="M53" i="1" l="1"/>
  <c r="N51" i="1" s="1"/>
  <c r="O34" i="1"/>
  <c r="J34" i="1"/>
  <c r="M59" i="1"/>
  <c r="S20" i="1"/>
  <c r="S53" i="1"/>
  <c r="P59" i="1"/>
  <c r="M62" i="1" l="1"/>
  <c r="N62" i="1" s="1"/>
  <c r="N59" i="1"/>
  <c r="J53" i="1"/>
  <c r="K51" i="1" s="1"/>
  <c r="L34" i="1"/>
  <c r="S59" i="1"/>
  <c r="P62" i="1"/>
  <c r="S62" i="1" l="1"/>
  <c r="D10" i="1"/>
  <c r="D20" i="1" s="1"/>
  <c r="D59" i="1" s="1"/>
  <c r="D62" i="1" s="1"/>
  <c r="F20" i="1"/>
  <c r="F59" i="1" l="1"/>
  <c r="J10" i="1"/>
  <c r="J20" i="1" l="1"/>
  <c r="F62" i="1"/>
  <c r="J59" i="1" l="1"/>
  <c r="K59" i="1" s="1"/>
  <c r="J62" i="1" l="1"/>
  <c r="K62" i="1" s="1"/>
</calcChain>
</file>

<file path=xl/sharedStrings.xml><?xml version="1.0" encoding="utf-8"?>
<sst xmlns="http://schemas.openxmlformats.org/spreadsheetml/2006/main" count="228" uniqueCount="65">
  <si>
    <t>International students</t>
  </si>
  <si>
    <t>TOTAL REVENUE</t>
  </si>
  <si>
    <t>EXPENSES</t>
  </si>
  <si>
    <t>SALARIES &amp; BENEFITS EXPENSES</t>
  </si>
  <si>
    <t>Year 1</t>
  </si>
  <si>
    <t>Year 2</t>
  </si>
  <si>
    <t>Year 3</t>
  </si>
  <si>
    <t>Year 5</t>
  </si>
  <si>
    <t>Tuition Fees</t>
  </si>
  <si>
    <t>Total International Students</t>
  </si>
  <si>
    <t>Total Local Students</t>
  </si>
  <si>
    <t>FTE Staff</t>
  </si>
  <si>
    <t xml:space="preserve">Teachers </t>
  </si>
  <si>
    <t>Support Teachers</t>
  </si>
  <si>
    <t>Administrative Staff</t>
  </si>
  <si>
    <t>Casual Labour</t>
  </si>
  <si>
    <t>Employee Benefits</t>
  </si>
  <si>
    <t>Total Salaries</t>
  </si>
  <si>
    <t>Total Salary and Benefits</t>
  </si>
  <si>
    <t>Insurance</t>
  </si>
  <si>
    <t>Repair and Maintenance</t>
  </si>
  <si>
    <t>Technology and Equipment</t>
  </si>
  <si>
    <t>Office, Postage and Courier</t>
  </si>
  <si>
    <t>Board of Director Support</t>
  </si>
  <si>
    <t>Travel</t>
  </si>
  <si>
    <t>Professional Development</t>
  </si>
  <si>
    <t>Marketing and Advertising</t>
  </si>
  <si>
    <t>Learning Resources and School Supplies</t>
  </si>
  <si>
    <t>Other</t>
  </si>
  <si>
    <t>Total Services and Supplies</t>
  </si>
  <si>
    <t>Total Expenses</t>
  </si>
  <si>
    <t>Contingency</t>
  </si>
  <si>
    <t>Net Operating Income</t>
  </si>
  <si>
    <t>Net Retained Equity</t>
  </si>
  <si>
    <t xml:space="preserve">Bank Charges </t>
  </si>
  <si>
    <t xml:space="preserve">Break Even </t>
  </si>
  <si>
    <t xml:space="preserve">Projected </t>
  </si>
  <si>
    <t>Year 4</t>
  </si>
  <si>
    <t>Net Working Capital (A-B)</t>
  </si>
  <si>
    <t>Net Working Capital ratio (A/B)</t>
  </si>
  <si>
    <t>BC Resident Students</t>
  </si>
  <si>
    <t>Government Grants</t>
  </si>
  <si>
    <t>Boarding/Homestay</t>
  </si>
  <si>
    <t>ELL Fees</t>
  </si>
  <si>
    <t>All Other Fees</t>
  </si>
  <si>
    <t>Principal/Head of School</t>
  </si>
  <si>
    <t>Technology, Phone, Internet, etc</t>
  </si>
  <si>
    <t>Professional Services</t>
  </si>
  <si>
    <t>Per Student</t>
  </si>
  <si>
    <t xml:space="preserve">Tuition Fees </t>
  </si>
  <si>
    <t>Pro Forma</t>
  </si>
  <si>
    <t>Per Staff</t>
  </si>
  <si>
    <t>REVENUE</t>
  </si>
  <si>
    <t>Local Students</t>
  </si>
  <si>
    <t>International Students</t>
  </si>
  <si>
    <t>SERVICES AND SUPPLIES</t>
  </si>
  <si>
    <t>A. Current Assets</t>
  </si>
  <si>
    <t>B. Current Liabilities</t>
  </si>
  <si>
    <t>C. Debt</t>
  </si>
  <si>
    <t>D. Equity</t>
  </si>
  <si>
    <t>Debt to Equity Ratio (C/D)</t>
  </si>
  <si>
    <t>Building Lease / Mortgage Costs</t>
  </si>
  <si>
    <t>Debt Financing / Return to Owner</t>
  </si>
  <si>
    <t>PROFIT(LOSS)</t>
  </si>
  <si>
    <t>REVENUE (EXAMPLE, please fill in Blank Template Tab)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</si>
</sst>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_-* #,##0_-;\-* #,##0_-;_-* &quot;-&quot;??_-;_-@_-"/>
    <numFmt numFmtId="165" formatCode="&quot;$&quot;#,##0"/>
    <numFmt numFmtId="166" formatCode="#,##0.00_ ;\-#,##0.00\ "/>
    <numFmt numFmtId="167" formatCode="0.0%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8" tint="0.59999389629810485"/>
        <bgColor indexed="64"/>
      </patternFill>
    </fill>
  </fills>
  <borders count="60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theme="6" tint="-0.24994659260841701"/>
      </left>
      <right style="thin">
        <color theme="6" tint="-0.24994659260841701"/>
      </right>
      <top style="thin">
        <color indexed="64"/>
      </top>
      <bottom style="thin">
        <color indexed="64"/>
      </bottom>
      <diagonal/>
    </border>
    <border>
      <left style="thin">
        <color theme="6" tint="-0.24994659260841701"/>
      </left>
      <right/>
      <top/>
      <bottom/>
      <diagonal/>
    </border>
    <border>
      <left style="thin">
        <color theme="6" tint="-0.24994659260841701"/>
      </left>
      <right/>
      <top style="thin">
        <color indexed="64"/>
      </top>
      <bottom style="thin">
        <color indexed="64"/>
      </bottom>
      <diagonal/>
    </border>
    <border>
      <left style="thin">
        <color theme="6" tint="-0.24994659260841701"/>
      </left>
      <right style="thin">
        <color theme="6" tint="-0.24994659260841701"/>
      </right>
      <top style="thin">
        <color theme="6" tint="-0.24994659260841701"/>
      </top>
      <bottom/>
      <diagonal/>
    </border>
    <border>
      <left style="thin">
        <color theme="6" tint="-0.24994659260841701"/>
      </left>
      <right/>
      <top style="thin">
        <color theme="6" tint="-0.24994659260841701"/>
      </top>
      <bottom/>
      <diagonal/>
    </border>
    <border>
      <left/>
      <right style="thin">
        <color theme="6" tint="-0.24994659260841701"/>
      </right>
      <top style="thin">
        <color theme="6" tint="-0.24994659260841701"/>
      </top>
      <bottom/>
      <diagonal/>
    </border>
    <border>
      <left style="thin">
        <color theme="6" tint="-0.24994659260841701"/>
      </left>
      <right/>
      <top style="thin">
        <color theme="6" tint="-0.24994659260841701"/>
      </top>
      <bottom style="thin">
        <color theme="6" tint="-0.24994659260841701"/>
      </bottom>
      <diagonal/>
    </border>
    <border>
      <left/>
      <right/>
      <top style="thin">
        <color theme="6" tint="-0.24994659260841701"/>
      </top>
      <bottom style="thin">
        <color theme="6" tint="-0.24994659260841701"/>
      </bottom>
      <diagonal/>
    </border>
    <border>
      <left/>
      <right style="thin">
        <color theme="6" tint="-0.24994659260841701"/>
      </right>
      <top style="thin">
        <color theme="6" tint="-0.24994659260841701"/>
      </top>
      <bottom style="thin">
        <color theme="6" tint="-0.24994659260841701"/>
      </bottom>
      <diagonal/>
    </border>
    <border>
      <left/>
      <right/>
      <top style="thin">
        <color indexed="64"/>
      </top>
      <bottom style="thin">
        <color theme="6" tint="-0.24994659260841701"/>
      </bottom>
      <diagonal/>
    </border>
    <border>
      <left style="thin">
        <color theme="6" tint="-0.24994659260841701"/>
      </left>
      <right style="thin">
        <color theme="6" tint="-0.24994659260841701"/>
      </right>
      <top/>
      <bottom style="thin">
        <color theme="6" tint="-0.24994659260841701"/>
      </bottom>
      <diagonal/>
    </border>
    <border>
      <left style="thin">
        <color theme="6" tint="-0.24994659260841701"/>
      </left>
      <right/>
      <top style="thin">
        <color theme="6" tint="-0.24994659260841701"/>
      </top>
      <bottom style="hair">
        <color theme="6" tint="0.79998168889431442"/>
      </bottom>
      <diagonal/>
    </border>
    <border>
      <left/>
      <right/>
      <top style="thin">
        <color theme="6" tint="-0.24994659260841701"/>
      </top>
      <bottom style="hair">
        <color theme="6" tint="0.79998168889431442"/>
      </bottom>
      <diagonal/>
    </border>
    <border>
      <left style="thin">
        <color theme="6" tint="-0.24994659260841701"/>
      </left>
      <right style="thin">
        <color theme="6" tint="-0.24994659260841701"/>
      </right>
      <top style="thin">
        <color theme="6" tint="-0.24994659260841701"/>
      </top>
      <bottom style="hair">
        <color theme="6" tint="0.79998168889431442"/>
      </bottom>
      <diagonal/>
    </border>
    <border>
      <left style="thin">
        <color theme="6" tint="-0.24994659260841701"/>
      </left>
      <right/>
      <top style="hair">
        <color theme="6" tint="0.79998168889431442"/>
      </top>
      <bottom style="hair">
        <color theme="6" tint="0.79998168889431442"/>
      </bottom>
      <diagonal/>
    </border>
    <border>
      <left/>
      <right/>
      <top style="hair">
        <color theme="6" tint="0.79998168889431442"/>
      </top>
      <bottom style="hair">
        <color theme="6" tint="0.79998168889431442"/>
      </bottom>
      <diagonal/>
    </border>
    <border>
      <left style="thin">
        <color theme="6" tint="-0.24994659260841701"/>
      </left>
      <right style="thin">
        <color theme="6" tint="-0.24994659260841701"/>
      </right>
      <top style="hair">
        <color theme="6" tint="0.79998168889431442"/>
      </top>
      <bottom style="hair">
        <color theme="6" tint="0.79998168889431442"/>
      </bottom>
      <diagonal/>
    </border>
    <border>
      <left style="thin">
        <color theme="6" tint="-0.24994659260841701"/>
      </left>
      <right/>
      <top style="hair">
        <color theme="6" tint="0.79998168889431442"/>
      </top>
      <bottom style="thin">
        <color indexed="64"/>
      </bottom>
      <diagonal/>
    </border>
    <border>
      <left/>
      <right/>
      <top style="hair">
        <color theme="6" tint="0.79998168889431442"/>
      </top>
      <bottom style="thin">
        <color indexed="64"/>
      </bottom>
      <diagonal/>
    </border>
    <border>
      <left style="thin">
        <color theme="6" tint="-0.24994659260841701"/>
      </left>
      <right style="thin">
        <color theme="6" tint="-0.24994659260841701"/>
      </right>
      <top style="hair">
        <color theme="6" tint="0.79998168889431442"/>
      </top>
      <bottom style="thin">
        <color indexed="64"/>
      </bottom>
      <diagonal/>
    </border>
    <border>
      <left style="thin">
        <color theme="6" tint="-0.24994659260841701"/>
      </left>
      <right style="thin">
        <color theme="6" tint="-0.24994659260841701"/>
      </right>
      <top style="thin">
        <color theme="6" tint="-0.24994659260841701"/>
      </top>
      <bottom style="thin">
        <color theme="6" tint="-0.24994659260841701"/>
      </bottom>
      <diagonal/>
    </border>
    <border>
      <left/>
      <right style="thin">
        <color theme="6" tint="-0.24994659260841701"/>
      </right>
      <top/>
      <bottom/>
      <diagonal/>
    </border>
    <border>
      <left style="thin">
        <color theme="6" tint="-0.24994659260841701"/>
      </left>
      <right/>
      <top/>
      <bottom style="thin">
        <color theme="6" tint="-0.24994659260841701"/>
      </bottom>
      <diagonal/>
    </border>
    <border>
      <left/>
      <right/>
      <top/>
      <bottom style="thin">
        <color theme="6" tint="-0.24994659260841701"/>
      </bottom>
      <diagonal/>
    </border>
    <border>
      <left style="thin">
        <color theme="6" tint="-0.24994659260841701"/>
      </left>
      <right style="thin">
        <color theme="6" tint="-0.24994659260841701"/>
      </right>
      <top style="double">
        <color theme="6" tint="-0.24994659260841701"/>
      </top>
      <bottom style="double">
        <color theme="6" tint="-0.24994659260841701"/>
      </bottom>
      <diagonal/>
    </border>
    <border>
      <left style="thin">
        <color theme="6" tint="-0.24994659260841701"/>
      </left>
      <right/>
      <top style="double">
        <color theme="6" tint="-0.24994659260841701"/>
      </top>
      <bottom style="double">
        <color theme="6" tint="-0.24994659260841701"/>
      </bottom>
      <diagonal/>
    </border>
    <border>
      <left/>
      <right/>
      <top style="double">
        <color theme="6" tint="-0.24994659260841701"/>
      </top>
      <bottom style="double">
        <color theme="6" tint="-0.24994659260841701"/>
      </bottom>
      <diagonal/>
    </border>
    <border>
      <left/>
      <right style="thin">
        <color theme="6" tint="-0.24994659260841701"/>
      </right>
      <top style="double">
        <color theme="6" tint="-0.24994659260841701"/>
      </top>
      <bottom style="double">
        <color theme="6" tint="-0.24994659260841701"/>
      </bottom>
      <diagonal/>
    </border>
    <border>
      <left/>
      <right/>
      <top style="thin">
        <color theme="6" tint="-0.24994659260841701"/>
      </top>
      <bottom/>
      <diagonal/>
    </border>
    <border>
      <left style="thin">
        <color theme="6" tint="-0.24994659260841701"/>
      </left>
      <right style="hair">
        <color theme="6" tint="-0.24994659260841701"/>
      </right>
      <top style="thin">
        <color theme="6" tint="-0.24994659260841701"/>
      </top>
      <bottom/>
      <diagonal/>
    </border>
    <border>
      <left style="hair">
        <color theme="6" tint="-0.24994659260841701"/>
      </left>
      <right style="thin">
        <color theme="6" tint="-0.24994659260841701"/>
      </right>
      <top style="thin">
        <color theme="6" tint="-0.24994659260841701"/>
      </top>
      <bottom/>
      <diagonal/>
    </border>
    <border>
      <left style="thin">
        <color theme="6" tint="-0.24994659260841701"/>
      </left>
      <right style="hair">
        <color theme="6" tint="-0.24994659260841701"/>
      </right>
      <top style="thin">
        <color theme="6" tint="-0.24994659260841701"/>
      </top>
      <bottom style="thin">
        <color theme="6" tint="-0.24994659260841701"/>
      </bottom>
      <diagonal/>
    </border>
    <border>
      <left style="hair">
        <color theme="6" tint="-0.24994659260841701"/>
      </left>
      <right style="thin">
        <color theme="6" tint="-0.24994659260841701"/>
      </right>
      <top style="thin">
        <color theme="6" tint="-0.24994659260841701"/>
      </top>
      <bottom style="thin">
        <color theme="6" tint="-0.24994659260841701"/>
      </bottom>
      <diagonal/>
    </border>
    <border>
      <left style="thin">
        <color theme="6" tint="-0.24994659260841701"/>
      </left>
      <right style="hair">
        <color theme="6" tint="-0.24994659260841701"/>
      </right>
      <top style="thin">
        <color theme="6" tint="-0.24994659260841701"/>
      </top>
      <bottom style="hair">
        <color theme="6" tint="0.79998168889431442"/>
      </bottom>
      <diagonal/>
    </border>
    <border>
      <left style="hair">
        <color theme="6" tint="-0.24994659260841701"/>
      </left>
      <right style="thin">
        <color theme="6" tint="-0.24994659260841701"/>
      </right>
      <top style="thin">
        <color theme="6" tint="-0.24994659260841701"/>
      </top>
      <bottom style="hair">
        <color theme="6" tint="0.79998168889431442"/>
      </bottom>
      <diagonal/>
    </border>
    <border>
      <left style="thin">
        <color theme="6" tint="-0.24994659260841701"/>
      </left>
      <right style="hair">
        <color theme="6" tint="-0.24994659260841701"/>
      </right>
      <top style="hair">
        <color theme="6" tint="0.79998168889431442"/>
      </top>
      <bottom style="hair">
        <color theme="6" tint="0.79998168889431442"/>
      </bottom>
      <diagonal/>
    </border>
    <border>
      <left style="hair">
        <color theme="6" tint="-0.24994659260841701"/>
      </left>
      <right style="thin">
        <color theme="6" tint="-0.24994659260841701"/>
      </right>
      <top style="hair">
        <color theme="6" tint="0.79998168889431442"/>
      </top>
      <bottom style="hair">
        <color theme="6" tint="0.79998168889431442"/>
      </bottom>
      <diagonal/>
    </border>
    <border>
      <left style="thin">
        <color theme="6" tint="-0.24994659260841701"/>
      </left>
      <right style="hair">
        <color theme="6" tint="-0.24994659260841701"/>
      </right>
      <top style="hair">
        <color theme="6" tint="0.79998168889431442"/>
      </top>
      <bottom style="thin">
        <color indexed="64"/>
      </bottom>
      <diagonal/>
    </border>
    <border>
      <left style="hair">
        <color theme="6" tint="-0.24994659260841701"/>
      </left>
      <right style="thin">
        <color theme="6" tint="-0.24994659260841701"/>
      </right>
      <top style="hair">
        <color theme="6" tint="0.79998168889431442"/>
      </top>
      <bottom style="thin">
        <color indexed="64"/>
      </bottom>
      <diagonal/>
    </border>
    <border>
      <left style="thin">
        <color theme="6" tint="-0.24994659260841701"/>
      </left>
      <right style="hair">
        <color theme="6" tint="-0.24994659260841701"/>
      </right>
      <top style="thin">
        <color indexed="64"/>
      </top>
      <bottom style="thin">
        <color indexed="64"/>
      </bottom>
      <diagonal/>
    </border>
    <border>
      <left style="hair">
        <color theme="6" tint="-0.24994659260841701"/>
      </left>
      <right style="thin">
        <color theme="6" tint="-0.24994659260841701"/>
      </right>
      <top style="thin">
        <color indexed="64"/>
      </top>
      <bottom style="thin">
        <color indexed="64"/>
      </bottom>
      <diagonal/>
    </border>
    <border>
      <left style="thin">
        <color theme="6" tint="-0.24994659260841701"/>
      </left>
      <right style="hair">
        <color theme="6" tint="-0.24994659260841701"/>
      </right>
      <top style="double">
        <color theme="6" tint="-0.24994659260841701"/>
      </top>
      <bottom style="double">
        <color theme="6" tint="-0.24994659260841701"/>
      </bottom>
      <diagonal/>
    </border>
    <border>
      <left style="hair">
        <color theme="6" tint="-0.24994659260841701"/>
      </left>
      <right style="thin">
        <color theme="6" tint="-0.24994659260841701"/>
      </right>
      <top style="double">
        <color theme="6" tint="-0.24994659260841701"/>
      </top>
      <bottom style="double">
        <color theme="6" tint="-0.24994659260841701"/>
      </bottom>
      <diagonal/>
    </border>
    <border>
      <left style="hair">
        <color theme="6" tint="-0.24994659260841701"/>
      </left>
      <right style="hair">
        <color theme="6" tint="-0.24994659260841701"/>
      </right>
      <top style="thin">
        <color theme="6" tint="-0.24994659260841701"/>
      </top>
      <bottom style="thin">
        <color theme="6" tint="-0.24994659260841701"/>
      </bottom>
      <diagonal/>
    </border>
    <border>
      <left style="thin">
        <color theme="6" tint="-0.24994659260841701"/>
      </left>
      <right/>
      <top style="hair">
        <color theme="6" tint="0.79998168889431442"/>
      </top>
      <bottom style="thin">
        <color theme="6" tint="-0.24994659260841701"/>
      </bottom>
      <diagonal/>
    </border>
    <border>
      <left/>
      <right/>
      <top style="hair">
        <color theme="6" tint="0.79998168889431442"/>
      </top>
      <bottom style="thin">
        <color theme="6" tint="-0.24994659260841701"/>
      </bottom>
      <diagonal/>
    </border>
    <border>
      <left style="thin">
        <color theme="6" tint="-0.24994659260841701"/>
      </left>
      <right style="thin">
        <color theme="6" tint="-0.24994659260841701"/>
      </right>
      <top style="hair">
        <color theme="6" tint="0.79998168889431442"/>
      </top>
      <bottom style="thin">
        <color theme="6" tint="-0.24994659260841701"/>
      </bottom>
      <diagonal/>
    </border>
    <border>
      <left style="thin">
        <color theme="6" tint="-0.24994659260841701"/>
      </left>
      <right style="hair">
        <color theme="6" tint="-0.24994659260841701"/>
      </right>
      <top style="hair">
        <color theme="6" tint="0.79998168889431442"/>
      </top>
      <bottom style="thin">
        <color theme="6" tint="-0.24994659260841701"/>
      </bottom>
      <diagonal/>
    </border>
    <border>
      <left style="hair">
        <color theme="6" tint="-0.24994659260841701"/>
      </left>
      <right style="thin">
        <color theme="6" tint="-0.24994659260841701"/>
      </right>
      <top style="hair">
        <color theme="6" tint="0.79998168889431442"/>
      </top>
      <bottom style="thin">
        <color theme="6" tint="-0.24994659260841701"/>
      </bottom>
      <diagonal/>
    </border>
    <border>
      <left/>
      <right style="thin">
        <color theme="6" tint="-0.24994659260841701"/>
      </right>
      <top style="thin">
        <color theme="6" tint="-0.24994659260841701"/>
      </top>
      <bottom style="hair">
        <color theme="6" tint="0.79998168889431442"/>
      </bottom>
      <diagonal/>
    </border>
    <border>
      <left style="hair">
        <color theme="6" tint="-0.24994659260841701"/>
      </left>
      <right style="hair">
        <color theme="6" tint="-0.24994659260841701"/>
      </right>
      <top style="thin">
        <color theme="6" tint="-0.24994659260841701"/>
      </top>
      <bottom style="hair">
        <color theme="6" tint="0.79998168889431442"/>
      </bottom>
      <diagonal/>
    </border>
    <border>
      <left/>
      <right style="thin">
        <color theme="6" tint="-0.24994659260841701"/>
      </right>
      <top style="hair">
        <color theme="6" tint="0.79998168889431442"/>
      </top>
      <bottom style="hair">
        <color theme="6" tint="0.79998168889431442"/>
      </bottom>
      <diagonal/>
    </border>
    <border>
      <left style="hair">
        <color theme="6" tint="-0.24994659260841701"/>
      </left>
      <right style="hair">
        <color theme="6" tint="-0.24994659260841701"/>
      </right>
      <top style="hair">
        <color theme="6" tint="0.79998168889431442"/>
      </top>
      <bottom style="hair">
        <color theme="6" tint="0.79998168889431442"/>
      </bottom>
      <diagonal/>
    </border>
    <border>
      <left/>
      <right style="thin">
        <color theme="6" tint="-0.24994659260841701"/>
      </right>
      <top style="hair">
        <color theme="6" tint="0.79998168889431442"/>
      </top>
      <bottom style="thin">
        <color theme="6" tint="-0.24994659260841701"/>
      </bottom>
      <diagonal/>
    </border>
    <border>
      <left style="hair">
        <color theme="6" tint="-0.24994659260841701"/>
      </left>
      <right style="hair">
        <color theme="6" tint="-0.24994659260841701"/>
      </right>
      <top style="hair">
        <color theme="6" tint="0.79998168889431442"/>
      </top>
      <bottom style="thin">
        <color theme="6" tint="-0.24994659260841701"/>
      </bottom>
      <diagonal/>
    </border>
    <border>
      <left/>
      <right style="thin">
        <color theme="6" tint="-0.24994659260841701"/>
      </right>
      <top style="hair">
        <color theme="6" tint="0.79998168889431442"/>
      </top>
      <bottom style="thin">
        <color indexed="64"/>
      </bottom>
      <diagonal/>
    </border>
    <border>
      <left/>
      <right style="thin">
        <color theme="6" tint="-0.24994659260841701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02">
    <xf numFmtId="0" fontId="0" fillId="0" borderId="0" xfId="0"/>
    <xf numFmtId="164" fontId="0" fillId="0" borderId="0" xfId="1" applyNumberFormat="1" applyFont="1"/>
    <xf numFmtId="0" fontId="0" fillId="2" borderId="0" xfId="0" applyFill="1"/>
    <xf numFmtId="164" fontId="0" fillId="2" borderId="0" xfId="1" applyNumberFormat="1" applyFont="1" applyFill="1"/>
    <xf numFmtId="0" fontId="2" fillId="2" borderId="0" xfId="0" applyFont="1" applyFill="1"/>
    <xf numFmtId="164" fontId="0" fillId="2" borderId="0" xfId="1" applyNumberFormat="1" applyFont="1" applyFill="1" applyBorder="1"/>
    <xf numFmtId="0" fontId="5" fillId="2" borderId="0" xfId="0" applyFont="1" applyFill="1" applyAlignment="1">
      <alignment vertical="center" wrapText="1"/>
    </xf>
    <xf numFmtId="0" fontId="5" fillId="2" borderId="3" xfId="0" applyFont="1" applyFill="1" applyBorder="1" applyAlignment="1">
      <alignment vertical="center" wrapText="1"/>
    </xf>
    <xf numFmtId="0" fontId="0" fillId="2" borderId="11" xfId="0" applyFill="1" applyBorder="1"/>
    <xf numFmtId="164" fontId="0" fillId="2" borderId="11" xfId="1" applyNumberFormat="1" applyFont="1" applyFill="1" applyBorder="1"/>
    <xf numFmtId="0" fontId="2" fillId="3" borderId="4" xfId="0" applyFont="1" applyFill="1" applyBorder="1"/>
    <xf numFmtId="0" fontId="0" fillId="3" borderId="1" xfId="0" applyFill="1" applyBorder="1"/>
    <xf numFmtId="165" fontId="2" fillId="3" borderId="2" xfId="1" applyNumberFormat="1" applyFont="1" applyFill="1" applyBorder="1"/>
    <xf numFmtId="165" fontId="2" fillId="3" borderId="1" xfId="1" applyNumberFormat="1" applyFont="1" applyFill="1" applyBorder="1"/>
    <xf numFmtId="0" fontId="6" fillId="3" borderId="4" xfId="0" applyFont="1" applyFill="1" applyBorder="1" applyAlignment="1">
      <alignment vertical="center" wrapText="1"/>
    </xf>
    <xf numFmtId="0" fontId="5" fillId="3" borderId="1" xfId="0" applyFont="1" applyFill="1" applyBorder="1" applyAlignment="1">
      <alignment vertical="center" wrapText="1"/>
    </xf>
    <xf numFmtId="165" fontId="6" fillId="3" borderId="2" xfId="1" applyNumberFormat="1" applyFont="1" applyFill="1" applyBorder="1" applyAlignment="1">
      <alignment vertical="center" wrapText="1"/>
    </xf>
    <xf numFmtId="0" fontId="4" fillId="4" borderId="6" xfId="0" applyFont="1" applyFill="1" applyBorder="1"/>
    <xf numFmtId="164" fontId="4" fillId="4" borderId="9" xfId="1" applyNumberFormat="1" applyFont="1" applyFill="1" applyBorder="1"/>
    <xf numFmtId="164" fontId="4" fillId="4" borderId="10" xfId="1" applyNumberFormat="1" applyFont="1" applyFill="1" applyBorder="1"/>
    <xf numFmtId="164" fontId="3" fillId="4" borderId="9" xfId="1" applyNumberFormat="1" applyFont="1" applyFill="1" applyBorder="1" applyAlignment="1">
      <alignment horizontal="center" vertical="center"/>
    </xf>
    <xf numFmtId="164" fontId="4" fillId="4" borderId="12" xfId="1" applyNumberFormat="1" applyFont="1" applyFill="1" applyBorder="1"/>
    <xf numFmtId="164" fontId="3" fillId="4" borderId="12" xfId="1" applyNumberFormat="1" applyFont="1" applyFill="1" applyBorder="1" applyAlignment="1">
      <alignment horizontal="center" vertical="center"/>
    </xf>
    <xf numFmtId="0" fontId="4" fillId="4" borderId="7" xfId="0" applyFont="1" applyFill="1" applyBorder="1"/>
    <xf numFmtId="164" fontId="5" fillId="2" borderId="0" xfId="1" applyNumberFormat="1" applyFont="1" applyFill="1" applyAlignment="1">
      <alignment vertical="center" wrapText="1"/>
    </xf>
    <xf numFmtId="164" fontId="3" fillId="4" borderId="5" xfId="1" applyNumberFormat="1" applyFont="1" applyFill="1" applyBorder="1" applyAlignment="1">
      <alignment horizontal="center"/>
    </xf>
    <xf numFmtId="0" fontId="5" fillId="2" borderId="13" xfId="0" applyFont="1" applyFill="1" applyBorder="1" applyAlignment="1">
      <alignment vertical="center" wrapText="1"/>
    </xf>
    <xf numFmtId="0" fontId="5" fillId="2" borderId="14" xfId="0" applyFont="1" applyFill="1" applyBorder="1" applyAlignment="1">
      <alignment vertical="center" wrapText="1"/>
    </xf>
    <xf numFmtId="164" fontId="0" fillId="2" borderId="14" xfId="1" applyNumberFormat="1" applyFont="1" applyFill="1" applyBorder="1"/>
    <xf numFmtId="0" fontId="5" fillId="3" borderId="16" xfId="0" applyFont="1" applyFill="1" applyBorder="1" applyAlignment="1">
      <alignment vertical="center" wrapText="1"/>
    </xf>
    <xf numFmtId="0" fontId="5" fillId="3" borderId="17" xfId="0" applyFont="1" applyFill="1" applyBorder="1" applyAlignment="1">
      <alignment vertical="center" wrapText="1"/>
    </xf>
    <xf numFmtId="165" fontId="0" fillId="3" borderId="17" xfId="1" applyNumberFormat="1" applyFont="1" applyFill="1" applyBorder="1"/>
    <xf numFmtId="0" fontId="5" fillId="2" borderId="16" xfId="0" applyFont="1" applyFill="1" applyBorder="1" applyAlignment="1">
      <alignment vertical="center" wrapText="1"/>
    </xf>
    <xf numFmtId="0" fontId="5" fillId="2" borderId="17" xfId="0" applyFont="1" applyFill="1" applyBorder="1" applyAlignment="1">
      <alignment vertical="center" wrapText="1"/>
    </xf>
    <xf numFmtId="165" fontId="0" fillId="2" borderId="17" xfId="1" applyNumberFormat="1" applyFont="1" applyFill="1" applyBorder="1"/>
    <xf numFmtId="0" fontId="5" fillId="2" borderId="19" xfId="0" applyFont="1" applyFill="1" applyBorder="1" applyAlignment="1">
      <alignment vertical="center" wrapText="1"/>
    </xf>
    <xf numFmtId="0" fontId="5" fillId="2" borderId="20" xfId="0" applyFont="1" applyFill="1" applyBorder="1" applyAlignment="1">
      <alignment vertical="center" wrapText="1"/>
    </xf>
    <xf numFmtId="164" fontId="5" fillId="2" borderId="0" xfId="1" applyNumberFormat="1" applyFont="1" applyFill="1" applyBorder="1" applyAlignment="1">
      <alignment vertical="center" wrapText="1"/>
    </xf>
    <xf numFmtId="164" fontId="0" fillId="2" borderId="23" xfId="1" applyNumberFormat="1" applyFont="1" applyFill="1" applyBorder="1"/>
    <xf numFmtId="0" fontId="0" fillId="2" borderId="3" xfId="0" applyFill="1" applyBorder="1"/>
    <xf numFmtId="164" fontId="3" fillId="4" borderId="8" xfId="1" applyNumberFormat="1" applyFont="1" applyFill="1" applyBorder="1"/>
    <xf numFmtId="0" fontId="5" fillId="3" borderId="9" xfId="0" applyFont="1" applyFill="1" applyBorder="1" applyAlignment="1">
      <alignment vertical="center" wrapText="1"/>
    </xf>
    <xf numFmtId="0" fontId="6" fillId="3" borderId="8" xfId="0" applyFont="1" applyFill="1" applyBorder="1" applyAlignment="1">
      <alignment vertical="center" wrapText="1"/>
    </xf>
    <xf numFmtId="0" fontId="2" fillId="3" borderId="27" xfId="0" applyFont="1" applyFill="1" applyBorder="1"/>
    <xf numFmtId="0" fontId="0" fillId="3" borderId="28" xfId="0" applyFill="1" applyBorder="1"/>
    <xf numFmtId="164" fontId="2" fillId="3" borderId="28" xfId="1" applyNumberFormat="1" applyFont="1" applyFill="1" applyBorder="1"/>
    <xf numFmtId="0" fontId="2" fillId="3" borderId="8" xfId="0" applyFont="1" applyFill="1" applyBorder="1"/>
    <xf numFmtId="0" fontId="0" fillId="3" borderId="9" xfId="0" applyFill="1" applyBorder="1"/>
    <xf numFmtId="164" fontId="2" fillId="3" borderId="9" xfId="1" applyNumberFormat="1" applyFont="1" applyFill="1" applyBorder="1"/>
    <xf numFmtId="165" fontId="2" fillId="3" borderId="9" xfId="1" applyNumberFormat="1" applyFont="1" applyFill="1" applyBorder="1"/>
    <xf numFmtId="165" fontId="2" fillId="3" borderId="28" xfId="1" applyNumberFormat="1" applyFont="1" applyFill="1" applyBorder="1"/>
    <xf numFmtId="165" fontId="0" fillId="2" borderId="20" xfId="1" applyNumberFormat="1" applyFont="1" applyFill="1" applyBorder="1"/>
    <xf numFmtId="167" fontId="2" fillId="3" borderId="9" xfId="2" applyNumberFormat="1" applyFont="1" applyFill="1" applyBorder="1"/>
    <xf numFmtId="0" fontId="4" fillId="4" borderId="30" xfId="0" applyFont="1" applyFill="1" applyBorder="1"/>
    <xf numFmtId="164" fontId="3" fillId="4" borderId="7" xfId="1" applyNumberFormat="1" applyFont="1" applyFill="1" applyBorder="1" applyAlignment="1">
      <alignment horizontal="center"/>
    </xf>
    <xf numFmtId="164" fontId="3" fillId="4" borderId="25" xfId="1" applyNumberFormat="1" applyFont="1" applyFill="1" applyBorder="1" applyAlignment="1">
      <alignment horizontal="center" vertical="center"/>
    </xf>
    <xf numFmtId="164" fontId="4" fillId="4" borderId="22" xfId="1" applyNumberFormat="1" applyFont="1" applyFill="1" applyBorder="1"/>
    <xf numFmtId="165" fontId="2" fillId="3" borderId="22" xfId="1" applyNumberFormat="1" applyFont="1" applyFill="1" applyBorder="1"/>
    <xf numFmtId="165" fontId="2" fillId="3" borderId="26" xfId="1" applyNumberFormat="1" applyFont="1" applyFill="1" applyBorder="1"/>
    <xf numFmtId="167" fontId="2" fillId="3" borderId="10" xfId="2" applyNumberFormat="1" applyFont="1" applyFill="1" applyBorder="1"/>
    <xf numFmtId="0" fontId="7" fillId="2" borderId="0" xfId="0" applyFont="1" applyFill="1"/>
    <xf numFmtId="164" fontId="3" fillId="4" borderId="33" xfId="1" applyNumberFormat="1" applyFont="1" applyFill="1" applyBorder="1" applyAlignment="1">
      <alignment horizontal="center" vertical="center"/>
    </xf>
    <xf numFmtId="164" fontId="3" fillId="4" borderId="34" xfId="1" applyNumberFormat="1" applyFont="1" applyFill="1" applyBorder="1" applyAlignment="1">
      <alignment horizontal="center" vertical="center"/>
    </xf>
    <xf numFmtId="164" fontId="0" fillId="2" borderId="36" xfId="1" applyNumberFormat="1" applyFont="1" applyFill="1" applyBorder="1"/>
    <xf numFmtId="165" fontId="0" fillId="3" borderId="38" xfId="1" applyNumberFormat="1" applyFont="1" applyFill="1" applyBorder="1"/>
    <xf numFmtId="165" fontId="0" fillId="2" borderId="38" xfId="1" applyNumberFormat="1" applyFont="1" applyFill="1" applyBorder="1"/>
    <xf numFmtId="165" fontId="0" fillId="2" borderId="40" xfId="1" applyNumberFormat="1" applyFont="1" applyFill="1" applyBorder="1"/>
    <xf numFmtId="165" fontId="2" fillId="3" borderId="41" xfId="1" applyNumberFormat="1" applyFont="1" applyFill="1" applyBorder="1"/>
    <xf numFmtId="165" fontId="2" fillId="3" borderId="42" xfId="1" applyNumberFormat="1" applyFont="1" applyFill="1" applyBorder="1"/>
    <xf numFmtId="165" fontId="2" fillId="3" borderId="33" xfId="1" applyNumberFormat="1" applyFont="1" applyFill="1" applyBorder="1"/>
    <xf numFmtId="167" fontId="2" fillId="3" borderId="34" xfId="2" applyNumberFormat="1" applyFont="1" applyFill="1" applyBorder="1"/>
    <xf numFmtId="165" fontId="2" fillId="3" borderId="43" xfId="1" applyNumberFormat="1" applyFont="1" applyFill="1" applyBorder="1"/>
    <xf numFmtId="164" fontId="2" fillId="3" borderId="44" xfId="1" applyNumberFormat="1" applyFont="1" applyFill="1" applyBorder="1"/>
    <xf numFmtId="0" fontId="0" fillId="2" borderId="6" xfId="0" applyFill="1" applyBorder="1"/>
    <xf numFmtId="0" fontId="0" fillId="2" borderId="30" xfId="0" applyFill="1" applyBorder="1"/>
    <xf numFmtId="164" fontId="0" fillId="2" borderId="30" xfId="1" applyNumberFormat="1" applyFont="1" applyFill="1" applyBorder="1"/>
    <xf numFmtId="0" fontId="5" fillId="2" borderId="9" xfId="0" applyFont="1" applyFill="1" applyBorder="1" applyAlignment="1">
      <alignment vertical="center" wrapText="1"/>
    </xf>
    <xf numFmtId="0" fontId="2" fillId="2" borderId="9" xfId="0" applyFont="1" applyFill="1" applyBorder="1"/>
    <xf numFmtId="0" fontId="2" fillId="3" borderId="9" xfId="0" applyFont="1" applyFill="1" applyBorder="1"/>
    <xf numFmtId="165" fontId="0" fillId="2" borderId="30" xfId="1" applyNumberFormat="1" applyFont="1" applyFill="1" applyBorder="1"/>
    <xf numFmtId="0" fontId="3" fillId="5" borderId="33" xfId="0" applyFont="1" applyFill="1" applyBorder="1" applyAlignment="1">
      <alignment horizontal="center" vertical="center" wrapText="1"/>
    </xf>
    <xf numFmtId="0" fontId="3" fillId="5" borderId="45" xfId="0" applyFont="1" applyFill="1" applyBorder="1" applyAlignment="1">
      <alignment horizontal="center" vertical="center" wrapText="1"/>
    </xf>
    <xf numFmtId="0" fontId="3" fillId="5" borderId="34" xfId="0" applyFont="1" applyFill="1" applyBorder="1" applyAlignment="1">
      <alignment horizontal="center" vertical="center" wrapText="1"/>
    </xf>
    <xf numFmtId="0" fontId="5" fillId="2" borderId="8" xfId="0" applyFont="1" applyFill="1" applyBorder="1" applyAlignment="1">
      <alignment vertical="center" wrapText="1"/>
    </xf>
    <xf numFmtId="164" fontId="0" fillId="2" borderId="9" xfId="1" applyNumberFormat="1" applyFont="1" applyFill="1" applyBorder="1"/>
    <xf numFmtId="165" fontId="0" fillId="2" borderId="9" xfId="1" applyNumberFormat="1" applyFont="1" applyFill="1" applyBorder="1"/>
    <xf numFmtId="164" fontId="6" fillId="3" borderId="22" xfId="1" applyNumberFormat="1" applyFont="1" applyFill="1" applyBorder="1" applyAlignment="1">
      <alignment vertical="center" wrapText="1"/>
    </xf>
    <xf numFmtId="164" fontId="0" fillId="2" borderId="32" xfId="1" applyNumberFormat="1" applyFont="1" applyFill="1" applyBorder="1"/>
    <xf numFmtId="164" fontId="0" fillId="2" borderId="34" xfId="1" applyNumberFormat="1" applyFont="1" applyFill="1" applyBorder="1"/>
    <xf numFmtId="165" fontId="5" fillId="6" borderId="18" xfId="1" applyNumberFormat="1" applyFont="1" applyFill="1" applyBorder="1" applyAlignment="1">
      <alignment vertical="center" wrapText="1"/>
    </xf>
    <xf numFmtId="165" fontId="5" fillId="6" borderId="21" xfId="1" applyNumberFormat="1" applyFont="1" applyFill="1" applyBorder="1" applyAlignment="1">
      <alignment vertical="center" wrapText="1"/>
    </xf>
    <xf numFmtId="165" fontId="0" fillId="6" borderId="39" xfId="1" applyNumberFormat="1" applyFont="1" applyFill="1" applyBorder="1"/>
    <xf numFmtId="165" fontId="0" fillId="6" borderId="37" xfId="1" applyNumberFormat="1" applyFont="1" applyFill="1" applyBorder="1"/>
    <xf numFmtId="165" fontId="0" fillId="6" borderId="31" xfId="1" applyNumberFormat="1" applyFont="1" applyFill="1" applyBorder="1"/>
    <xf numFmtId="0" fontId="0" fillId="3" borderId="16" xfId="0" applyFill="1" applyBorder="1"/>
    <xf numFmtId="0" fontId="0" fillId="3" borderId="17" xfId="0" applyFill="1" applyBorder="1"/>
    <xf numFmtId="165" fontId="0" fillId="6" borderId="18" xfId="1" applyNumberFormat="1" applyFont="1" applyFill="1" applyBorder="1"/>
    <xf numFmtId="0" fontId="6" fillId="3" borderId="9" xfId="0" applyFont="1" applyFill="1" applyBorder="1" applyAlignment="1">
      <alignment vertical="center" wrapText="1"/>
    </xf>
    <xf numFmtId="165" fontId="6" fillId="3" borderId="8" xfId="1" applyNumberFormat="1" applyFont="1" applyFill="1" applyBorder="1" applyAlignment="1">
      <alignment vertical="center" wrapText="1"/>
    </xf>
    <xf numFmtId="165" fontId="2" fillId="3" borderId="34" xfId="1" applyNumberFormat="1" applyFont="1" applyFill="1" applyBorder="1"/>
    <xf numFmtId="165" fontId="6" fillId="3" borderId="22" xfId="1" applyNumberFormat="1" applyFont="1" applyFill="1" applyBorder="1" applyAlignment="1">
      <alignment vertical="center" wrapText="1"/>
    </xf>
    <xf numFmtId="0" fontId="0" fillId="3" borderId="13" xfId="0" applyFill="1" applyBorder="1"/>
    <xf numFmtId="0" fontId="0" fillId="3" borderId="14" xfId="0" applyFill="1" applyBorder="1"/>
    <xf numFmtId="165" fontId="0" fillId="3" borderId="14" xfId="1" applyNumberFormat="1" applyFont="1" applyFill="1" applyBorder="1"/>
    <xf numFmtId="165" fontId="0" fillId="3" borderId="36" xfId="1" applyNumberFormat="1" applyFont="1" applyFill="1" applyBorder="1"/>
    <xf numFmtId="164" fontId="0" fillId="3" borderId="36" xfId="1" applyNumberFormat="1" applyFont="1" applyFill="1" applyBorder="1"/>
    <xf numFmtId="164" fontId="0" fillId="2" borderId="38" xfId="1" applyNumberFormat="1" applyFont="1" applyFill="1" applyBorder="1"/>
    <xf numFmtId="164" fontId="0" fillId="3" borderId="38" xfId="1" applyNumberFormat="1" applyFont="1" applyFill="1" applyBorder="1"/>
    <xf numFmtId="0" fontId="5" fillId="2" borderId="46" xfId="0" applyFont="1" applyFill="1" applyBorder="1" applyAlignment="1">
      <alignment vertical="center" wrapText="1"/>
    </xf>
    <xf numFmtId="0" fontId="5" fillId="2" borderId="47" xfId="0" applyFont="1" applyFill="1" applyBorder="1" applyAlignment="1">
      <alignment vertical="center" wrapText="1"/>
    </xf>
    <xf numFmtId="165" fontId="0" fillId="2" borderId="47" xfId="1" applyNumberFormat="1" applyFont="1" applyFill="1" applyBorder="1"/>
    <xf numFmtId="165" fontId="0" fillId="2" borderId="50" xfId="1" applyNumberFormat="1" applyFont="1" applyFill="1" applyBorder="1"/>
    <xf numFmtId="164" fontId="0" fillId="2" borderId="50" xfId="1" applyNumberFormat="1" applyFont="1" applyFill="1" applyBorder="1"/>
    <xf numFmtId="165" fontId="0" fillId="6" borderId="15" xfId="1" applyNumberFormat="1" applyFont="1" applyFill="1" applyBorder="1"/>
    <xf numFmtId="165" fontId="5" fillId="6" borderId="48" xfId="1" applyNumberFormat="1" applyFont="1" applyFill="1" applyBorder="1" applyAlignment="1">
      <alignment vertical="center" wrapText="1"/>
    </xf>
    <xf numFmtId="165" fontId="0" fillId="6" borderId="35" xfId="1" applyNumberFormat="1" applyFont="1" applyFill="1" applyBorder="1"/>
    <xf numFmtId="165" fontId="0" fillId="6" borderId="49" xfId="1" applyNumberFormat="1" applyFont="1" applyFill="1" applyBorder="1"/>
    <xf numFmtId="165" fontId="5" fillId="6" borderId="13" xfId="1" applyNumberFormat="1" applyFont="1" applyFill="1" applyBorder="1" applyAlignment="1">
      <alignment vertical="center" wrapText="1"/>
    </xf>
    <xf numFmtId="166" fontId="0" fillId="6" borderId="15" xfId="1" applyNumberFormat="1" applyFont="1" applyFill="1" applyBorder="1"/>
    <xf numFmtId="165" fontId="0" fillId="2" borderId="36" xfId="1" applyNumberFormat="1" applyFont="1" applyFill="1" applyBorder="1"/>
    <xf numFmtId="165" fontId="0" fillId="2" borderId="14" xfId="1" applyNumberFormat="1" applyFont="1" applyFill="1" applyBorder="1"/>
    <xf numFmtId="165" fontId="5" fillId="6" borderId="16" xfId="1" applyNumberFormat="1" applyFont="1" applyFill="1" applyBorder="1" applyAlignment="1">
      <alignment vertical="center" wrapText="1"/>
    </xf>
    <xf numFmtId="166" fontId="0" fillId="6" borderId="18" xfId="1" applyNumberFormat="1" applyFont="1" applyFill="1" applyBorder="1"/>
    <xf numFmtId="165" fontId="5" fillId="6" borderId="46" xfId="1" applyNumberFormat="1" applyFont="1" applyFill="1" applyBorder="1" applyAlignment="1">
      <alignment vertical="center" wrapText="1"/>
    </xf>
    <xf numFmtId="166" fontId="0" fillId="6" borderId="48" xfId="1" applyNumberFormat="1" applyFont="1" applyFill="1" applyBorder="1"/>
    <xf numFmtId="164" fontId="3" fillId="4" borderId="8" xfId="1" applyNumberFormat="1" applyFont="1" applyFill="1" applyBorder="1" applyAlignment="1"/>
    <xf numFmtId="164" fontId="3" fillId="4" borderId="9" xfId="1" applyNumberFormat="1" applyFont="1" applyFill="1" applyBorder="1" applyAlignment="1"/>
    <xf numFmtId="164" fontId="3" fillId="4" borderId="10" xfId="1" applyNumberFormat="1" applyFont="1" applyFill="1" applyBorder="1" applyAlignment="1"/>
    <xf numFmtId="164" fontId="3" fillId="4" borderId="5" xfId="1" applyNumberFormat="1" applyFont="1" applyFill="1" applyBorder="1" applyAlignment="1">
      <alignment horizontal="center" vertical="center" wrapText="1"/>
    </xf>
    <xf numFmtId="43" fontId="2" fillId="3" borderId="22" xfId="1" applyFont="1" applyFill="1" applyBorder="1"/>
    <xf numFmtId="0" fontId="0" fillId="2" borderId="9" xfId="0" applyFill="1" applyBorder="1"/>
    <xf numFmtId="165" fontId="0" fillId="6" borderId="5" xfId="1" applyNumberFormat="1" applyFont="1" applyFill="1" applyBorder="1"/>
    <xf numFmtId="165" fontId="0" fillId="6" borderId="33" xfId="1" applyNumberFormat="1" applyFont="1" applyFill="1" applyBorder="1"/>
    <xf numFmtId="165" fontId="5" fillId="6" borderId="22" xfId="1" applyNumberFormat="1" applyFont="1" applyFill="1" applyBorder="1" applyAlignment="1">
      <alignment vertical="center" wrapText="1"/>
    </xf>
    <xf numFmtId="165" fontId="0" fillId="6" borderId="35" xfId="0" applyNumberFormat="1" applyFill="1" applyBorder="1" applyAlignment="1">
      <alignment vertical="center" wrapText="1"/>
    </xf>
    <xf numFmtId="165" fontId="0" fillId="6" borderId="52" xfId="0" applyNumberFormat="1" applyFill="1" applyBorder="1" applyAlignment="1">
      <alignment vertical="center" wrapText="1"/>
    </xf>
    <xf numFmtId="165" fontId="0" fillId="6" borderId="36" xfId="0" applyNumberFormat="1" applyFill="1" applyBorder="1" applyAlignment="1">
      <alignment vertical="center" wrapText="1"/>
    </xf>
    <xf numFmtId="165" fontId="0" fillId="6" borderId="37" xfId="0" applyNumberFormat="1" applyFill="1" applyBorder="1" applyAlignment="1">
      <alignment vertical="center" wrapText="1"/>
    </xf>
    <xf numFmtId="165" fontId="0" fillId="6" borderId="54" xfId="0" applyNumberFormat="1" applyFill="1" applyBorder="1" applyAlignment="1">
      <alignment vertical="center" wrapText="1"/>
    </xf>
    <xf numFmtId="165" fontId="0" fillId="6" borderId="38" xfId="0" applyNumberFormat="1" applyFill="1" applyBorder="1" applyAlignment="1">
      <alignment vertical="center" wrapText="1"/>
    </xf>
    <xf numFmtId="165" fontId="0" fillId="3" borderId="37" xfId="0" applyNumberFormat="1" applyFill="1" applyBorder="1" applyAlignment="1">
      <alignment vertical="center" wrapText="1"/>
    </xf>
    <xf numFmtId="165" fontId="0" fillId="3" borderId="54" xfId="0" applyNumberFormat="1" applyFill="1" applyBorder="1" applyAlignment="1">
      <alignment vertical="center" wrapText="1"/>
    </xf>
    <xf numFmtId="165" fontId="0" fillId="3" borderId="38" xfId="0" applyNumberFormat="1" applyFill="1" applyBorder="1" applyAlignment="1">
      <alignment vertical="center" wrapText="1"/>
    </xf>
    <xf numFmtId="0" fontId="0" fillId="2" borderId="49" xfId="0" applyFill="1" applyBorder="1" applyAlignment="1">
      <alignment horizontal="right" vertical="center" wrapText="1"/>
    </xf>
    <xf numFmtId="0" fontId="0" fillId="2" borderId="56" xfId="0" applyFill="1" applyBorder="1" applyAlignment="1">
      <alignment horizontal="right" vertical="center" wrapText="1"/>
    </xf>
    <xf numFmtId="0" fontId="0" fillId="2" borderId="50" xfId="0" applyFill="1" applyBorder="1" applyAlignment="1">
      <alignment horizontal="right" vertical="center" wrapText="1"/>
    </xf>
    <xf numFmtId="0" fontId="0" fillId="3" borderId="49" xfId="0" applyFill="1" applyBorder="1" applyAlignment="1">
      <alignment horizontal="right" vertical="center" wrapText="1"/>
    </xf>
    <xf numFmtId="0" fontId="0" fillId="3" borderId="56" xfId="0" applyFill="1" applyBorder="1" applyAlignment="1">
      <alignment horizontal="right" vertical="center" wrapText="1"/>
    </xf>
    <xf numFmtId="0" fontId="0" fillId="3" borderId="50" xfId="0" applyFill="1" applyBorder="1" applyAlignment="1">
      <alignment horizontal="right" vertical="center" wrapText="1"/>
    </xf>
    <xf numFmtId="0" fontId="0" fillId="2" borderId="9" xfId="0" applyFill="1" applyBorder="1" applyAlignment="1">
      <alignment vertical="center" wrapText="1"/>
    </xf>
    <xf numFmtId="0" fontId="0" fillId="2" borderId="10" xfId="0" applyFill="1" applyBorder="1" applyAlignment="1">
      <alignment vertical="center" wrapText="1"/>
    </xf>
    <xf numFmtId="164" fontId="3" fillId="4" borderId="10" xfId="1" applyNumberFormat="1" applyFont="1" applyFill="1" applyBorder="1" applyAlignment="1">
      <alignment horizontal="center" vertical="center"/>
    </xf>
    <xf numFmtId="164" fontId="0" fillId="2" borderId="51" xfId="1" applyNumberFormat="1" applyFont="1" applyFill="1" applyBorder="1"/>
    <xf numFmtId="165" fontId="0" fillId="3" borderId="53" xfId="1" applyNumberFormat="1" applyFont="1" applyFill="1" applyBorder="1"/>
    <xf numFmtId="165" fontId="0" fillId="2" borderId="53" xfId="1" applyNumberFormat="1" applyFont="1" applyFill="1" applyBorder="1"/>
    <xf numFmtId="165" fontId="0" fillId="2" borderId="57" xfId="1" applyNumberFormat="1" applyFont="1" applyFill="1" applyBorder="1"/>
    <xf numFmtId="165" fontId="2" fillId="3" borderId="58" xfId="1" applyNumberFormat="1" applyFont="1" applyFill="1" applyBorder="1"/>
    <xf numFmtId="0" fontId="0" fillId="2" borderId="59" xfId="0" applyFill="1" applyBorder="1"/>
    <xf numFmtId="165" fontId="0" fillId="2" borderId="59" xfId="1" applyNumberFormat="1" applyFont="1" applyFill="1" applyBorder="1"/>
    <xf numFmtId="165" fontId="6" fillId="3" borderId="26" xfId="1" applyNumberFormat="1" applyFont="1" applyFill="1" applyBorder="1" applyAlignment="1">
      <alignment vertical="center" wrapText="1"/>
    </xf>
    <xf numFmtId="165" fontId="2" fillId="3" borderId="44" xfId="1" applyNumberFormat="1" applyFont="1" applyFill="1" applyBorder="1"/>
    <xf numFmtId="165" fontId="2" fillId="3" borderId="29" xfId="1" applyNumberFormat="1" applyFont="1" applyFill="1" applyBorder="1"/>
    <xf numFmtId="3" fontId="5" fillId="3" borderId="28" xfId="0" applyNumberFormat="1" applyFont="1" applyFill="1" applyBorder="1" applyAlignment="1">
      <alignment vertical="center" wrapText="1"/>
    </xf>
    <xf numFmtId="3" fontId="6" fillId="3" borderId="27" xfId="0" applyNumberFormat="1" applyFont="1" applyFill="1" applyBorder="1" applyAlignment="1">
      <alignment vertical="center" wrapText="1"/>
    </xf>
    <xf numFmtId="165" fontId="6" fillId="6" borderId="22" xfId="1" applyNumberFormat="1" applyFont="1" applyFill="1" applyBorder="1" applyAlignment="1">
      <alignment vertical="center" wrapText="1"/>
    </xf>
    <xf numFmtId="165" fontId="2" fillId="6" borderId="33" xfId="1" applyNumberFormat="1" applyFont="1" applyFill="1" applyBorder="1"/>
    <xf numFmtId="164" fontId="5" fillId="2" borderId="15" xfId="1" applyNumberFormat="1" applyFont="1" applyFill="1" applyBorder="1" applyAlignment="1">
      <alignment vertical="center" wrapText="1"/>
    </xf>
    <xf numFmtId="164" fontId="0" fillId="2" borderId="35" xfId="1" applyNumberFormat="1" applyFont="1" applyFill="1" applyBorder="1"/>
    <xf numFmtId="0" fontId="7" fillId="2" borderId="0" xfId="0" applyFont="1" applyFill="1" applyAlignment="1">
      <alignment wrapText="1"/>
    </xf>
    <xf numFmtId="0" fontId="0" fillId="2" borderId="8" xfId="0" applyFill="1" applyBorder="1" applyAlignment="1">
      <alignment horizontal="left"/>
    </xf>
    <xf numFmtId="0" fontId="0" fillId="2" borderId="9" xfId="0" applyFill="1" applyBorder="1" applyAlignment="1">
      <alignment horizontal="left"/>
    </xf>
    <xf numFmtId="0" fontId="2" fillId="3" borderId="13" xfId="0" applyFont="1" applyFill="1" applyBorder="1" applyAlignment="1">
      <alignment horizontal="left" vertical="center" wrapText="1"/>
    </xf>
    <xf numFmtId="0" fontId="2" fillId="3" borderId="14" xfId="0" applyFont="1" applyFill="1" applyBorder="1" applyAlignment="1">
      <alignment horizontal="left" vertical="center" wrapText="1"/>
    </xf>
    <xf numFmtId="0" fontId="2" fillId="3" borderId="51" xfId="0" applyFont="1" applyFill="1" applyBorder="1" applyAlignment="1">
      <alignment horizontal="left" vertical="center" wrapText="1"/>
    </xf>
    <xf numFmtId="0" fontId="2" fillId="2" borderId="16" xfId="0" applyFont="1" applyFill="1" applyBorder="1" applyAlignment="1">
      <alignment horizontal="left" vertical="center" wrapText="1"/>
    </xf>
    <xf numFmtId="0" fontId="2" fillId="2" borderId="17" xfId="0" applyFont="1" applyFill="1" applyBorder="1" applyAlignment="1">
      <alignment horizontal="left" vertical="center" wrapText="1"/>
    </xf>
    <xf numFmtId="0" fontId="2" fillId="2" borderId="53" xfId="0" applyFont="1" applyFill="1" applyBorder="1" applyAlignment="1">
      <alignment horizontal="left" vertical="center" wrapText="1"/>
    </xf>
    <xf numFmtId="0" fontId="2" fillId="3" borderId="46" xfId="0" applyFont="1" applyFill="1" applyBorder="1" applyAlignment="1">
      <alignment horizontal="left" vertical="center" wrapText="1" indent="1"/>
    </xf>
    <xf numFmtId="0" fontId="2" fillId="3" borderId="47" xfId="0" applyFont="1" applyFill="1" applyBorder="1" applyAlignment="1">
      <alignment horizontal="left" vertical="center" wrapText="1" indent="1"/>
    </xf>
    <xf numFmtId="0" fontId="2" fillId="3" borderId="55" xfId="0" applyFont="1" applyFill="1" applyBorder="1" applyAlignment="1">
      <alignment horizontal="left" vertical="center" wrapText="1" indent="1"/>
    </xf>
    <xf numFmtId="164" fontId="3" fillId="4" borderId="6" xfId="1" applyNumberFormat="1" applyFont="1" applyFill="1" applyBorder="1" applyAlignment="1">
      <alignment horizontal="center" vertical="center"/>
    </xf>
    <xf numFmtId="164" fontId="3" fillId="4" borderId="24" xfId="1" applyNumberFormat="1" applyFont="1" applyFill="1" applyBorder="1" applyAlignment="1">
      <alignment horizontal="center" vertical="center"/>
    </xf>
    <xf numFmtId="164" fontId="3" fillId="4" borderId="5" xfId="1" applyNumberFormat="1" applyFont="1" applyFill="1" applyBorder="1" applyAlignment="1">
      <alignment horizontal="center"/>
    </xf>
    <xf numFmtId="164" fontId="3" fillId="4" borderId="12" xfId="1" applyNumberFormat="1" applyFont="1" applyFill="1" applyBorder="1" applyAlignment="1">
      <alignment horizontal="center"/>
    </xf>
    <xf numFmtId="0" fontId="2" fillId="2" borderId="46" xfId="0" applyFont="1" applyFill="1" applyBorder="1" applyAlignment="1">
      <alignment horizontal="left" vertical="center" wrapText="1" indent="1"/>
    </xf>
    <xf numFmtId="0" fontId="2" fillId="2" borderId="47" xfId="0" applyFont="1" applyFill="1" applyBorder="1" applyAlignment="1">
      <alignment horizontal="left" vertical="center" wrapText="1" indent="1"/>
    </xf>
    <xf numFmtId="0" fontId="2" fillId="2" borderId="55" xfId="0" applyFont="1" applyFill="1" applyBorder="1" applyAlignment="1">
      <alignment horizontal="left" vertical="center" wrapText="1" indent="1"/>
    </xf>
    <xf numFmtId="0" fontId="2" fillId="3" borderId="16" xfId="0" applyFont="1" applyFill="1" applyBorder="1" applyAlignment="1">
      <alignment horizontal="left" vertical="center" wrapText="1" indent="1"/>
    </xf>
    <xf numFmtId="0" fontId="2" fillId="3" borderId="17" xfId="0" applyFont="1" applyFill="1" applyBorder="1" applyAlignment="1">
      <alignment horizontal="left" vertical="center" wrapText="1" indent="1"/>
    </xf>
    <xf numFmtId="0" fontId="2" fillId="3" borderId="53" xfId="0" applyFont="1" applyFill="1" applyBorder="1" applyAlignment="1">
      <alignment horizontal="left" vertical="center" wrapText="1" indent="1"/>
    </xf>
    <xf numFmtId="164" fontId="3" fillId="4" borderId="8" xfId="1" applyNumberFormat="1" applyFont="1" applyFill="1" applyBorder="1" applyAlignment="1">
      <alignment horizontal="left"/>
    </xf>
    <xf numFmtId="164" fontId="3" fillId="4" borderId="9" xfId="1" applyNumberFormat="1" applyFont="1" applyFill="1" applyBorder="1" applyAlignment="1">
      <alignment horizontal="left"/>
    </xf>
    <xf numFmtId="164" fontId="0" fillId="2" borderId="0" xfId="1" applyNumberFormat="1" applyFont="1" applyFill="1" applyAlignment="1">
      <alignment horizontal="center"/>
    </xf>
    <xf numFmtId="164" fontId="0" fillId="2" borderId="0" xfId="1" applyNumberFormat="1" applyFont="1" applyFill="1" applyBorder="1" applyAlignment="1">
      <alignment horizontal="center"/>
    </xf>
    <xf numFmtId="164" fontId="3" fillId="4" borderId="8" xfId="1" applyNumberFormat="1" applyFont="1" applyFill="1" applyBorder="1" applyAlignment="1">
      <alignment horizontal="center"/>
    </xf>
    <xf numFmtId="164" fontId="3" fillId="4" borderId="9" xfId="1" applyNumberFormat="1" applyFont="1" applyFill="1" applyBorder="1" applyAlignment="1">
      <alignment horizontal="center"/>
    </xf>
    <xf numFmtId="164" fontId="3" fillId="4" borderId="10" xfId="1" applyNumberFormat="1" applyFont="1" applyFill="1" applyBorder="1" applyAlignment="1">
      <alignment horizontal="center"/>
    </xf>
    <xf numFmtId="164" fontId="3" fillId="4" borderId="5" xfId="1" applyNumberFormat="1" applyFont="1" applyFill="1" applyBorder="1" applyAlignment="1">
      <alignment horizontal="center" vertical="center"/>
    </xf>
    <xf numFmtId="164" fontId="3" fillId="4" borderId="12" xfId="1" applyNumberFormat="1" applyFont="1" applyFill="1" applyBorder="1" applyAlignment="1">
      <alignment horizontal="center" vertical="center"/>
    </xf>
    <xf numFmtId="164" fontId="3" fillId="4" borderId="10" xfId="1" applyNumberFormat="1" applyFont="1" applyFill="1" applyBorder="1" applyAlignment="1">
      <alignment horizontal="left"/>
    </xf>
    <xf numFmtId="164" fontId="3" fillId="4" borderId="5" xfId="1" applyNumberFormat="1" applyFont="1" applyFill="1" applyBorder="1" applyAlignment="1">
      <alignment horizontal="center" vertical="center" wrapText="1"/>
    </xf>
    <xf numFmtId="164" fontId="3" fillId="4" borderId="12" xfId="1" applyNumberFormat="1" applyFont="1" applyFill="1" applyBorder="1" applyAlignment="1">
      <alignment horizontal="center" vertical="center" wrapText="1"/>
    </xf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DCEDFE-E8BB-44CB-BFD1-BD3DA704DF8B}">
  <dimension ref="A1:W74"/>
  <sheetViews>
    <sheetView topLeftCell="A4" zoomScaleNormal="100" workbookViewId="0">
      <selection activeCell="D10" sqref="D10"/>
    </sheetView>
  </sheetViews>
  <sheetFormatPr defaultColWidth="9.109375" defaultRowHeight="14.4" x14ac:dyDescent="0.3"/>
  <cols>
    <col min="1" max="1" width="2.88671875" customWidth="1"/>
    <col min="2" max="2" width="37" customWidth="1"/>
    <col min="3" max="3" width="2.6640625" customWidth="1"/>
    <col min="4" max="4" width="12.5546875" style="1" bestFit="1" customWidth="1"/>
    <col min="5" max="5" width="0.6640625" style="1" customWidth="1"/>
    <col min="6" max="6" width="12.88671875" style="1" customWidth="1"/>
    <col min="7" max="7" width="10" style="1" bestFit="1" customWidth="1"/>
    <col min="8" max="8" width="12.88671875" style="1" bestFit="1" customWidth="1"/>
    <col min="9" max="9" width="0.5546875" style="1" customWidth="1"/>
    <col min="10" max="11" width="12.88671875" style="1" customWidth="1"/>
    <col min="12" max="12" width="10.88671875" style="1" bestFit="1" customWidth="1"/>
    <col min="13" max="16" width="12.88671875" style="1" customWidth="1"/>
    <col min="17" max="17" width="12.88671875" customWidth="1"/>
    <col min="18" max="18" width="10" bestFit="1" customWidth="1"/>
    <col min="19" max="19" width="11.33203125" customWidth="1"/>
    <col min="20" max="20" width="12.88671875" bestFit="1" customWidth="1"/>
    <col min="21" max="21" width="10" bestFit="1" customWidth="1"/>
    <col min="23" max="23" width="66.109375" bestFit="1" customWidth="1"/>
  </cols>
  <sheetData>
    <row r="1" spans="1:23" x14ac:dyDescent="0.3">
      <c r="A1" s="2"/>
      <c r="B1" s="2"/>
      <c r="C1" s="2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2"/>
      <c r="R1" s="2"/>
      <c r="S1" s="2"/>
      <c r="T1" s="2"/>
      <c r="U1" s="2"/>
      <c r="V1" s="2"/>
      <c r="W1" s="2"/>
    </row>
    <row r="2" spans="1:23" ht="36" x14ac:dyDescent="0.35">
      <c r="A2" s="2"/>
      <c r="B2" s="168" t="s">
        <v>64</v>
      </c>
      <c r="C2" s="2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2"/>
      <c r="R2" s="2"/>
      <c r="S2" s="2"/>
      <c r="T2" s="2"/>
      <c r="U2" s="2"/>
      <c r="V2" s="2"/>
      <c r="W2" s="2"/>
    </row>
    <row r="3" spans="1:23" x14ac:dyDescent="0.3">
      <c r="A3" s="2"/>
      <c r="B3" s="17"/>
      <c r="C3" s="23"/>
      <c r="D3" s="197" t="s">
        <v>35</v>
      </c>
      <c r="E3" s="25"/>
      <c r="F3" s="194" t="s">
        <v>36</v>
      </c>
      <c r="G3" s="195"/>
      <c r="H3" s="196"/>
      <c r="I3" s="25"/>
      <c r="J3" s="125" t="s">
        <v>50</v>
      </c>
      <c r="K3" s="126"/>
      <c r="L3" s="126"/>
      <c r="M3" s="126"/>
      <c r="N3" s="126"/>
      <c r="O3" s="126"/>
      <c r="P3" s="126"/>
      <c r="Q3" s="126"/>
      <c r="R3" s="126"/>
      <c r="S3" s="126"/>
      <c r="T3" s="127"/>
      <c r="U3" s="127"/>
      <c r="V3" s="2"/>
      <c r="W3" s="2"/>
    </row>
    <row r="4" spans="1:23" x14ac:dyDescent="0.3">
      <c r="A4" s="2"/>
      <c r="B4" s="190" t="s">
        <v>53</v>
      </c>
      <c r="C4" s="199"/>
      <c r="D4" s="198"/>
      <c r="E4" s="21"/>
      <c r="F4" s="61" t="s">
        <v>4</v>
      </c>
      <c r="G4" s="20"/>
      <c r="H4" s="62" t="s">
        <v>48</v>
      </c>
      <c r="I4" s="22"/>
      <c r="J4" s="61" t="s">
        <v>5</v>
      </c>
      <c r="K4" s="62" t="s">
        <v>48</v>
      </c>
      <c r="L4" s="20"/>
      <c r="M4" s="61" t="s">
        <v>6</v>
      </c>
      <c r="N4" s="62" t="s">
        <v>48</v>
      </c>
      <c r="O4" s="20"/>
      <c r="P4" s="61" t="s">
        <v>37</v>
      </c>
      <c r="Q4" s="62" t="s">
        <v>48</v>
      </c>
      <c r="R4" s="20"/>
      <c r="S4" s="61" t="s">
        <v>7</v>
      </c>
      <c r="T4" s="62" t="s">
        <v>48</v>
      </c>
      <c r="U4" s="151"/>
      <c r="V4" s="4"/>
      <c r="W4" s="4"/>
    </row>
    <row r="5" spans="1:23" s="2" customFormat="1" x14ac:dyDescent="0.3">
      <c r="B5" s="26" t="s">
        <v>40</v>
      </c>
      <c r="C5" s="27"/>
      <c r="D5" s="166">
        <v>53</v>
      </c>
      <c r="E5" s="28"/>
      <c r="F5" s="167">
        <v>70</v>
      </c>
      <c r="G5" s="28"/>
      <c r="H5" s="63"/>
      <c r="I5" s="28"/>
      <c r="J5" s="167">
        <v>80</v>
      </c>
      <c r="K5" s="63"/>
      <c r="L5" s="28"/>
      <c r="M5" s="167">
        <v>100</v>
      </c>
      <c r="N5" s="63"/>
      <c r="O5" s="28"/>
      <c r="P5" s="167">
        <v>100</v>
      </c>
      <c r="Q5" s="63"/>
      <c r="R5" s="28"/>
      <c r="S5" s="167">
        <v>110</v>
      </c>
      <c r="T5" s="63"/>
      <c r="U5" s="152"/>
    </row>
    <row r="6" spans="1:23" x14ac:dyDescent="0.3">
      <c r="A6" s="2"/>
      <c r="B6" s="29" t="s">
        <v>8</v>
      </c>
      <c r="C6" s="30"/>
      <c r="D6" s="89">
        <f>+D5*H6</f>
        <v>13250</v>
      </c>
      <c r="E6" s="31"/>
      <c r="F6" s="92">
        <v>17500</v>
      </c>
      <c r="G6" s="31"/>
      <c r="H6" s="64">
        <f>IFERROR(F6/F$5,"")</f>
        <v>250</v>
      </c>
      <c r="I6" s="31"/>
      <c r="J6" s="92">
        <v>20000</v>
      </c>
      <c r="K6" s="64">
        <f>IFERROR(J6/J$5,"")</f>
        <v>250</v>
      </c>
      <c r="L6" s="31"/>
      <c r="M6" s="92">
        <v>26000</v>
      </c>
      <c r="N6" s="64">
        <f t="shared" ref="N6:N10" si="0">IFERROR(M6/M$5,"")</f>
        <v>260</v>
      </c>
      <c r="O6" s="31"/>
      <c r="P6" s="92">
        <v>26000</v>
      </c>
      <c r="Q6" s="64">
        <f t="shared" ref="Q6:Q10" si="1">IFERROR(P6/P$5,"")</f>
        <v>260</v>
      </c>
      <c r="R6" s="31"/>
      <c r="S6" s="92">
        <v>28600</v>
      </c>
      <c r="T6" s="64">
        <f t="shared" ref="T6:T10" si="2">IFERROR(S6/S$5,"")</f>
        <v>260</v>
      </c>
      <c r="U6" s="153"/>
      <c r="V6" s="2"/>
      <c r="W6" s="2"/>
    </row>
    <row r="7" spans="1:23" x14ac:dyDescent="0.3">
      <c r="A7" s="2"/>
      <c r="B7" s="32" t="s">
        <v>41</v>
      </c>
      <c r="C7" s="33"/>
      <c r="D7" s="89">
        <f>+D5*H7</f>
        <v>954000</v>
      </c>
      <c r="E7" s="34"/>
      <c r="F7" s="92">
        <v>1260000</v>
      </c>
      <c r="G7" s="34"/>
      <c r="H7" s="65">
        <f t="shared" ref="H7:H10" si="3">IFERROR(F7/F$5,"")</f>
        <v>18000</v>
      </c>
      <c r="I7" s="34"/>
      <c r="J7" s="92">
        <v>1440000</v>
      </c>
      <c r="K7" s="65">
        <f t="shared" ref="K7:K10" si="4">IFERROR(J7/J$5,"")</f>
        <v>18000</v>
      </c>
      <c r="L7" s="34"/>
      <c r="M7" s="92">
        <v>2000000</v>
      </c>
      <c r="N7" s="65">
        <f t="shared" si="0"/>
        <v>20000</v>
      </c>
      <c r="O7" s="34"/>
      <c r="P7" s="92">
        <v>2300000</v>
      </c>
      <c r="Q7" s="65">
        <f t="shared" si="1"/>
        <v>23000</v>
      </c>
      <c r="R7" s="34"/>
      <c r="S7" s="92">
        <v>2530000</v>
      </c>
      <c r="T7" s="65">
        <f t="shared" si="2"/>
        <v>23000</v>
      </c>
      <c r="U7" s="154"/>
      <c r="V7" s="2"/>
      <c r="W7" s="2"/>
    </row>
    <row r="8" spans="1:23" x14ac:dyDescent="0.3">
      <c r="A8" s="2"/>
      <c r="B8" s="29" t="s">
        <v>42</v>
      </c>
      <c r="C8" s="30"/>
      <c r="D8" s="89">
        <v>0</v>
      </c>
      <c r="E8" s="31"/>
      <c r="F8" s="92">
        <v>0</v>
      </c>
      <c r="G8" s="31"/>
      <c r="H8" s="64">
        <f t="shared" si="3"/>
        <v>0</v>
      </c>
      <c r="I8" s="31"/>
      <c r="J8" s="92">
        <v>0</v>
      </c>
      <c r="K8" s="64">
        <f t="shared" si="4"/>
        <v>0</v>
      </c>
      <c r="L8" s="31"/>
      <c r="M8" s="92">
        <v>0</v>
      </c>
      <c r="N8" s="64">
        <f t="shared" si="0"/>
        <v>0</v>
      </c>
      <c r="O8" s="31"/>
      <c r="P8" s="92">
        <v>0</v>
      </c>
      <c r="Q8" s="64">
        <f t="shared" si="1"/>
        <v>0</v>
      </c>
      <c r="R8" s="31"/>
      <c r="S8" s="92">
        <v>0</v>
      </c>
      <c r="T8" s="64">
        <f t="shared" si="2"/>
        <v>0</v>
      </c>
      <c r="U8" s="153"/>
      <c r="V8" s="2"/>
      <c r="W8" s="2"/>
    </row>
    <row r="9" spans="1:23" x14ac:dyDescent="0.3">
      <c r="A9" s="2"/>
      <c r="B9" s="35" t="s">
        <v>44</v>
      </c>
      <c r="C9" s="36"/>
      <c r="D9" s="90">
        <v>0</v>
      </c>
      <c r="E9" s="51"/>
      <c r="F9" s="91">
        <v>0</v>
      </c>
      <c r="G9" s="51"/>
      <c r="H9" s="66">
        <f t="shared" si="3"/>
        <v>0</v>
      </c>
      <c r="I9" s="51"/>
      <c r="J9" s="91">
        <v>0</v>
      </c>
      <c r="K9" s="66">
        <f t="shared" si="4"/>
        <v>0</v>
      </c>
      <c r="L9" s="51"/>
      <c r="M9" s="91">
        <v>0</v>
      </c>
      <c r="N9" s="66">
        <f t="shared" si="0"/>
        <v>0</v>
      </c>
      <c r="O9" s="51"/>
      <c r="P9" s="91">
        <v>0</v>
      </c>
      <c r="Q9" s="66">
        <f t="shared" si="1"/>
        <v>0</v>
      </c>
      <c r="R9" s="51"/>
      <c r="S9" s="91">
        <v>0</v>
      </c>
      <c r="T9" s="66">
        <f t="shared" si="2"/>
        <v>0</v>
      </c>
      <c r="U9" s="155"/>
      <c r="V9" s="2"/>
      <c r="W9" s="2"/>
    </row>
    <row r="10" spans="1:23" x14ac:dyDescent="0.3">
      <c r="A10" s="2"/>
      <c r="B10" s="10" t="s">
        <v>10</v>
      </c>
      <c r="C10" s="11"/>
      <c r="D10" s="12">
        <f>SUM(D6:D9)</f>
        <v>967250</v>
      </c>
      <c r="E10" s="13"/>
      <c r="F10" s="67">
        <f>SUM(F6:F9)</f>
        <v>1277500</v>
      </c>
      <c r="G10" s="13"/>
      <c r="H10" s="68">
        <f t="shared" si="3"/>
        <v>18250</v>
      </c>
      <c r="I10" s="13"/>
      <c r="J10" s="67">
        <f>SUM(J6:J9)</f>
        <v>1460000</v>
      </c>
      <c r="K10" s="68">
        <f t="shared" si="4"/>
        <v>18250</v>
      </c>
      <c r="L10" s="13"/>
      <c r="M10" s="67">
        <f>SUM(M6:M9)</f>
        <v>2026000</v>
      </c>
      <c r="N10" s="68">
        <f t="shared" si="0"/>
        <v>20260</v>
      </c>
      <c r="O10" s="13"/>
      <c r="P10" s="67">
        <f>SUM(P6:P9)</f>
        <v>2326000</v>
      </c>
      <c r="Q10" s="68">
        <f t="shared" si="1"/>
        <v>23260</v>
      </c>
      <c r="R10" s="13"/>
      <c r="S10" s="67">
        <f>SUM(S6:S9)</f>
        <v>2558600</v>
      </c>
      <c r="T10" s="68">
        <f t="shared" si="2"/>
        <v>23260</v>
      </c>
      <c r="U10" s="156"/>
      <c r="V10" s="2"/>
      <c r="W10" s="2"/>
    </row>
    <row r="11" spans="1:23" x14ac:dyDescent="0.3">
      <c r="A11" s="2"/>
      <c r="B11" s="8"/>
      <c r="C11" s="8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2"/>
      <c r="W11" s="2"/>
    </row>
    <row r="12" spans="1:23" x14ac:dyDescent="0.3">
      <c r="A12" s="2"/>
      <c r="B12" s="40" t="s">
        <v>54</v>
      </c>
      <c r="C12" s="18"/>
      <c r="D12" s="18"/>
      <c r="E12" s="19"/>
      <c r="F12" s="61" t="s">
        <v>4</v>
      </c>
      <c r="G12" s="20"/>
      <c r="H12" s="62" t="s">
        <v>48</v>
      </c>
      <c r="I12" s="20"/>
      <c r="J12" s="61" t="s">
        <v>5</v>
      </c>
      <c r="K12" s="62" t="s">
        <v>48</v>
      </c>
      <c r="L12" s="20"/>
      <c r="M12" s="61" t="s">
        <v>6</v>
      </c>
      <c r="N12" s="62" t="s">
        <v>48</v>
      </c>
      <c r="O12" s="20"/>
      <c r="P12" s="61" t="s">
        <v>37</v>
      </c>
      <c r="Q12" s="62" t="s">
        <v>48</v>
      </c>
      <c r="R12" s="20"/>
      <c r="S12" s="61" t="s">
        <v>7</v>
      </c>
      <c r="T12" s="62" t="s">
        <v>48</v>
      </c>
      <c r="U12" s="151"/>
      <c r="V12" s="2"/>
      <c r="W12" s="2"/>
    </row>
    <row r="13" spans="1:23" s="2" customFormat="1" x14ac:dyDescent="0.3">
      <c r="B13" s="26" t="s">
        <v>0</v>
      </c>
      <c r="C13" s="27"/>
      <c r="D13" s="166">
        <v>6</v>
      </c>
      <c r="E13" s="28"/>
      <c r="F13" s="167">
        <v>10</v>
      </c>
      <c r="G13" s="28"/>
      <c r="H13" s="63"/>
      <c r="I13" s="28"/>
      <c r="J13" s="167">
        <v>20</v>
      </c>
      <c r="K13" s="63"/>
      <c r="L13" s="28"/>
      <c r="M13" s="167">
        <v>20</v>
      </c>
      <c r="N13" s="63"/>
      <c r="O13" s="28"/>
      <c r="P13" s="167">
        <v>25</v>
      </c>
      <c r="Q13" s="63"/>
      <c r="R13" s="28"/>
      <c r="S13" s="167">
        <v>30</v>
      </c>
      <c r="T13" s="63"/>
      <c r="U13" s="152"/>
    </row>
    <row r="14" spans="1:23" x14ac:dyDescent="0.3">
      <c r="A14" s="2"/>
      <c r="B14" s="94" t="s">
        <v>49</v>
      </c>
      <c r="C14" s="95"/>
      <c r="D14" s="96">
        <v>3000</v>
      </c>
      <c r="E14" s="31"/>
      <c r="F14" s="92">
        <v>5000</v>
      </c>
      <c r="G14" s="31"/>
      <c r="H14" s="64">
        <f>IFERROR(F14/F$13,"")</f>
        <v>500</v>
      </c>
      <c r="I14" s="31"/>
      <c r="J14" s="92">
        <v>10000</v>
      </c>
      <c r="K14" s="64">
        <f>IFERROR(J14/J$13,"")</f>
        <v>500</v>
      </c>
      <c r="L14" s="31"/>
      <c r="M14" s="92">
        <v>10200</v>
      </c>
      <c r="N14" s="64">
        <f t="shared" ref="N14:N18" si="5">IFERROR(M14/M$13,"")</f>
        <v>510</v>
      </c>
      <c r="O14" s="31"/>
      <c r="P14" s="92">
        <v>12750</v>
      </c>
      <c r="Q14" s="64">
        <f t="shared" ref="Q14:Q18" si="6">IFERROR(P14/P$13,"")</f>
        <v>510</v>
      </c>
      <c r="R14" s="31"/>
      <c r="S14" s="92">
        <v>15300</v>
      </c>
      <c r="T14" s="64">
        <f t="shared" ref="T14:T18" si="7">IFERROR(S14/S$13,"")</f>
        <v>510</v>
      </c>
      <c r="U14" s="153"/>
      <c r="V14" s="2"/>
      <c r="W14" s="2"/>
    </row>
    <row r="15" spans="1:23" x14ac:dyDescent="0.3">
      <c r="A15" s="2"/>
      <c r="B15" s="32" t="s">
        <v>43</v>
      </c>
      <c r="C15" s="33"/>
      <c r="D15" s="89">
        <v>138000</v>
      </c>
      <c r="E15" s="34"/>
      <c r="F15" s="92">
        <v>230000</v>
      </c>
      <c r="G15" s="34"/>
      <c r="H15" s="65">
        <f t="shared" ref="H15:H18" si="8">IFERROR(F15/F$13,"")</f>
        <v>23000</v>
      </c>
      <c r="I15" s="34"/>
      <c r="J15" s="92">
        <v>460000</v>
      </c>
      <c r="K15" s="65">
        <f t="shared" ref="K15:K18" si="9">IFERROR(J15/J$13,"")</f>
        <v>23000</v>
      </c>
      <c r="L15" s="34"/>
      <c r="M15" s="92">
        <v>500000</v>
      </c>
      <c r="N15" s="65">
        <f t="shared" si="5"/>
        <v>25000</v>
      </c>
      <c r="O15" s="34"/>
      <c r="P15" s="92">
        <v>625000</v>
      </c>
      <c r="Q15" s="65">
        <f t="shared" si="6"/>
        <v>25000</v>
      </c>
      <c r="R15" s="34"/>
      <c r="S15" s="92">
        <v>750000</v>
      </c>
      <c r="T15" s="65">
        <f t="shared" si="7"/>
        <v>25000</v>
      </c>
      <c r="U15" s="154"/>
      <c r="V15" s="2"/>
      <c r="W15" s="2"/>
    </row>
    <row r="16" spans="1:23" x14ac:dyDescent="0.3">
      <c r="A16" s="2"/>
      <c r="B16" s="29" t="s">
        <v>42</v>
      </c>
      <c r="C16" s="30"/>
      <c r="D16" s="89">
        <v>0</v>
      </c>
      <c r="E16" s="31"/>
      <c r="F16" s="92">
        <v>0</v>
      </c>
      <c r="G16" s="31"/>
      <c r="H16" s="64">
        <f t="shared" si="8"/>
        <v>0</v>
      </c>
      <c r="I16" s="31"/>
      <c r="J16" s="92">
        <v>0</v>
      </c>
      <c r="K16" s="64">
        <f t="shared" si="9"/>
        <v>0</v>
      </c>
      <c r="L16" s="31"/>
      <c r="M16" s="92">
        <v>0</v>
      </c>
      <c r="N16" s="64">
        <f t="shared" si="5"/>
        <v>0</v>
      </c>
      <c r="O16" s="31"/>
      <c r="P16" s="92">
        <v>0</v>
      </c>
      <c r="Q16" s="64">
        <f t="shared" si="6"/>
        <v>0</v>
      </c>
      <c r="R16" s="31"/>
      <c r="S16" s="92">
        <v>0</v>
      </c>
      <c r="T16" s="64">
        <f t="shared" si="7"/>
        <v>0</v>
      </c>
      <c r="U16" s="153"/>
      <c r="V16" s="2"/>
      <c r="W16" s="2"/>
    </row>
    <row r="17" spans="1:23" x14ac:dyDescent="0.3">
      <c r="A17" s="2"/>
      <c r="B17" s="35" t="s">
        <v>44</v>
      </c>
      <c r="C17" s="36"/>
      <c r="D17" s="90">
        <v>0</v>
      </c>
      <c r="E17" s="51"/>
      <c r="F17" s="91">
        <v>0</v>
      </c>
      <c r="G17" s="51"/>
      <c r="H17" s="66">
        <f t="shared" si="8"/>
        <v>0</v>
      </c>
      <c r="I17" s="51"/>
      <c r="J17" s="91">
        <v>0</v>
      </c>
      <c r="K17" s="66">
        <f t="shared" si="9"/>
        <v>0</v>
      </c>
      <c r="L17" s="51"/>
      <c r="M17" s="91">
        <v>0</v>
      </c>
      <c r="N17" s="66">
        <f t="shared" si="5"/>
        <v>0</v>
      </c>
      <c r="O17" s="51"/>
      <c r="P17" s="91">
        <v>0</v>
      </c>
      <c r="Q17" s="66">
        <f t="shared" si="6"/>
        <v>0</v>
      </c>
      <c r="R17" s="51"/>
      <c r="S17" s="91">
        <v>0</v>
      </c>
      <c r="T17" s="66">
        <f t="shared" si="7"/>
        <v>0</v>
      </c>
      <c r="U17" s="155"/>
      <c r="V17" s="2"/>
      <c r="W17" s="2"/>
    </row>
    <row r="18" spans="1:23" x14ac:dyDescent="0.3">
      <c r="A18" s="2"/>
      <c r="B18" s="14" t="s">
        <v>9</v>
      </c>
      <c r="C18" s="15"/>
      <c r="D18" s="16">
        <f>SUM(D14:D17)</f>
        <v>141000</v>
      </c>
      <c r="E18" s="13"/>
      <c r="F18" s="67">
        <f>SUM(F14:F17)</f>
        <v>235000</v>
      </c>
      <c r="G18" s="13"/>
      <c r="H18" s="68">
        <f t="shared" si="8"/>
        <v>23500</v>
      </c>
      <c r="I18" s="13"/>
      <c r="J18" s="67">
        <f>SUM(J14:J17)</f>
        <v>470000</v>
      </c>
      <c r="K18" s="68">
        <f t="shared" si="9"/>
        <v>23500</v>
      </c>
      <c r="L18" s="13"/>
      <c r="M18" s="67">
        <f>SUM(M14:M17)</f>
        <v>510200</v>
      </c>
      <c r="N18" s="68">
        <f t="shared" si="5"/>
        <v>25510</v>
      </c>
      <c r="O18" s="13"/>
      <c r="P18" s="67">
        <f>SUM(P14:P17)</f>
        <v>637750</v>
      </c>
      <c r="Q18" s="68">
        <f t="shared" si="6"/>
        <v>25510</v>
      </c>
      <c r="R18" s="13"/>
      <c r="S18" s="67">
        <f>SUM(S14:S17)</f>
        <v>765300</v>
      </c>
      <c r="T18" s="68">
        <f t="shared" si="7"/>
        <v>25510</v>
      </c>
      <c r="U18" s="156"/>
      <c r="V18" s="2"/>
      <c r="W18" s="2"/>
    </row>
    <row r="19" spans="1:23" ht="15" thickBot="1" x14ac:dyDescent="0.35">
      <c r="A19" s="2"/>
      <c r="B19" s="157"/>
      <c r="C19" s="157"/>
      <c r="D19" s="158"/>
      <c r="E19" s="158"/>
      <c r="F19" s="158"/>
      <c r="G19" s="158"/>
      <c r="H19" s="158"/>
      <c r="I19" s="158"/>
      <c r="J19" s="158"/>
      <c r="K19" s="158"/>
      <c r="L19" s="158"/>
      <c r="M19" s="158"/>
      <c r="N19" s="158"/>
      <c r="O19" s="158"/>
      <c r="P19" s="158"/>
      <c r="Q19" s="158"/>
      <c r="R19" s="158"/>
      <c r="S19" s="158"/>
      <c r="T19" s="158"/>
      <c r="U19" s="158"/>
      <c r="V19" s="2"/>
      <c r="W19" s="2"/>
    </row>
    <row r="20" spans="1:23" ht="15.6" thickTop="1" thickBot="1" x14ac:dyDescent="0.35">
      <c r="A20" s="2"/>
      <c r="B20" s="163" t="s">
        <v>1</v>
      </c>
      <c r="C20" s="162"/>
      <c r="D20" s="159">
        <f>+D18+D10</f>
        <v>1108250</v>
      </c>
      <c r="E20" s="50"/>
      <c r="F20" s="71">
        <f>+F18+F10</f>
        <v>1512500</v>
      </c>
      <c r="G20" s="50"/>
      <c r="H20" s="160">
        <f>IFERROR(+F20/(F13+F5),"")</f>
        <v>18906.25</v>
      </c>
      <c r="I20" s="50"/>
      <c r="J20" s="71">
        <f>+J10+J18</f>
        <v>1930000</v>
      </c>
      <c r="K20" s="160">
        <f>IFERROR(+J20/(J13+J5),"")</f>
        <v>19300</v>
      </c>
      <c r="L20" s="50"/>
      <c r="M20" s="71">
        <f>+M10+M18</f>
        <v>2536200</v>
      </c>
      <c r="N20" s="160">
        <f>IFERROR(+M20/(M13+M5),"")</f>
        <v>21135</v>
      </c>
      <c r="O20" s="50"/>
      <c r="P20" s="71">
        <f>+P10+P18</f>
        <v>2963750</v>
      </c>
      <c r="Q20" s="160">
        <f>IFERROR(+P20/(P13+P5),"")</f>
        <v>23710</v>
      </c>
      <c r="R20" s="50"/>
      <c r="S20" s="71">
        <f>+S10+S18</f>
        <v>3323900</v>
      </c>
      <c r="T20" s="160">
        <f>IFERROR(+S20/(S13+S5),"")</f>
        <v>23742.142857142859</v>
      </c>
      <c r="U20" s="161"/>
      <c r="V20" s="2"/>
      <c r="W20" s="2"/>
    </row>
    <row r="21" spans="1:23" ht="15" thickTop="1" x14ac:dyDescent="0.3">
      <c r="A21" s="2"/>
      <c r="B21" s="2"/>
      <c r="C21" s="2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2"/>
      <c r="S21" s="2"/>
      <c r="T21" s="2"/>
      <c r="U21" s="2"/>
      <c r="V21" s="2"/>
      <c r="W21" s="2"/>
    </row>
    <row r="22" spans="1:23" ht="18" x14ac:dyDescent="0.35">
      <c r="A22" s="2"/>
      <c r="B22" s="60" t="s">
        <v>2</v>
      </c>
      <c r="C22" s="2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2"/>
      <c r="S22" s="2"/>
      <c r="T22" s="2"/>
      <c r="U22" s="2"/>
      <c r="V22" s="2"/>
      <c r="W22" s="2"/>
    </row>
    <row r="23" spans="1:23" ht="15" customHeight="1" x14ac:dyDescent="0.3">
      <c r="A23" s="2"/>
      <c r="B23" s="17"/>
      <c r="C23" s="53"/>
      <c r="D23" s="180" t="s">
        <v>35</v>
      </c>
      <c r="E23" s="200"/>
      <c r="F23" s="194" t="s">
        <v>36</v>
      </c>
      <c r="G23" s="195"/>
      <c r="H23" s="196"/>
      <c r="I23" s="54"/>
      <c r="J23" s="194" t="s">
        <v>50</v>
      </c>
      <c r="K23" s="195"/>
      <c r="L23" s="195"/>
      <c r="M23" s="195"/>
      <c r="N23" s="195"/>
      <c r="O23" s="195"/>
      <c r="P23" s="195"/>
      <c r="Q23" s="195"/>
      <c r="R23" s="195"/>
      <c r="S23" s="195"/>
      <c r="T23" s="195"/>
      <c r="U23" s="196"/>
      <c r="V23" s="2"/>
      <c r="W23" s="2"/>
    </row>
    <row r="24" spans="1:23" x14ac:dyDescent="0.3">
      <c r="A24" s="2"/>
      <c r="B24" s="190" t="s">
        <v>3</v>
      </c>
      <c r="C24" s="191"/>
      <c r="D24" s="181"/>
      <c r="E24" s="201"/>
      <c r="F24" s="61" t="s">
        <v>4</v>
      </c>
      <c r="G24" s="62" t="s">
        <v>11</v>
      </c>
      <c r="H24" s="62" t="s">
        <v>51</v>
      </c>
      <c r="I24" s="55"/>
      <c r="J24" s="61" t="s">
        <v>5</v>
      </c>
      <c r="K24" s="128" t="s">
        <v>11</v>
      </c>
      <c r="L24" s="62" t="s">
        <v>51</v>
      </c>
      <c r="M24" s="61" t="s">
        <v>6</v>
      </c>
      <c r="N24" s="128" t="s">
        <v>11</v>
      </c>
      <c r="O24" s="62" t="s">
        <v>51</v>
      </c>
      <c r="P24" s="61" t="s">
        <v>37</v>
      </c>
      <c r="Q24" s="128" t="s">
        <v>11</v>
      </c>
      <c r="R24" s="62" t="s">
        <v>51</v>
      </c>
      <c r="S24" s="61" t="s">
        <v>7</v>
      </c>
      <c r="T24" s="128" t="s">
        <v>11</v>
      </c>
      <c r="U24" s="62" t="s">
        <v>51</v>
      </c>
      <c r="V24" s="2"/>
      <c r="W24" s="2"/>
    </row>
    <row r="25" spans="1:23" x14ac:dyDescent="0.3">
      <c r="A25" s="2"/>
      <c r="B25" s="26" t="s">
        <v>45</v>
      </c>
      <c r="C25" s="27"/>
      <c r="D25" s="117">
        <v>150000</v>
      </c>
      <c r="E25" s="28"/>
      <c r="F25" s="115">
        <v>150000</v>
      </c>
      <c r="G25" s="118">
        <v>1</v>
      </c>
      <c r="H25" s="119">
        <f>IFERROR(F25/G25,"")</f>
        <v>150000</v>
      </c>
      <c r="I25" s="120"/>
      <c r="J25" s="115">
        <v>152000</v>
      </c>
      <c r="K25" s="118">
        <v>1</v>
      </c>
      <c r="L25" s="119">
        <f>IFERROR(J25/K25,"")</f>
        <v>152000</v>
      </c>
      <c r="M25" s="115">
        <v>152000</v>
      </c>
      <c r="N25" s="118">
        <v>1</v>
      </c>
      <c r="O25" s="119">
        <f t="shared" ref="O25:O30" si="10">IFERROR(M25/N25,"")</f>
        <v>152000</v>
      </c>
      <c r="P25" s="115">
        <f t="shared" ref="P25" si="11">1*152000</f>
        <v>152000</v>
      </c>
      <c r="Q25" s="118">
        <v>1</v>
      </c>
      <c r="R25" s="119">
        <f t="shared" ref="R25:R30" si="12">IFERROR(P25/Q25,"")</f>
        <v>152000</v>
      </c>
      <c r="S25" s="115">
        <f t="shared" ref="S25" si="13">1*152000</f>
        <v>152000</v>
      </c>
      <c r="T25" s="118">
        <v>1</v>
      </c>
      <c r="U25" s="119">
        <f t="shared" ref="U25:U30" si="14">IFERROR(S25/T25,"")</f>
        <v>152000</v>
      </c>
      <c r="V25" s="2"/>
      <c r="W25" s="2"/>
    </row>
    <row r="26" spans="1:23" x14ac:dyDescent="0.3">
      <c r="A26" s="2"/>
      <c r="B26" s="29" t="s">
        <v>12</v>
      </c>
      <c r="C26" s="30"/>
      <c r="D26" s="121">
        <v>206250</v>
      </c>
      <c r="E26" s="31"/>
      <c r="F26" s="92">
        <v>300000</v>
      </c>
      <c r="G26" s="122">
        <v>4</v>
      </c>
      <c r="H26" s="64">
        <f t="shared" ref="H26:H30" si="15">IFERROR(F26/G26,"")</f>
        <v>75000</v>
      </c>
      <c r="I26" s="31"/>
      <c r="J26" s="92">
        <v>439670</v>
      </c>
      <c r="K26" s="122">
        <v>5.71</v>
      </c>
      <c r="L26" s="64">
        <f t="shared" ref="L26:L30" si="16">IFERROR(J26/K26,"")</f>
        <v>77000</v>
      </c>
      <c r="M26" s="92">
        <v>539000</v>
      </c>
      <c r="N26" s="122">
        <v>7</v>
      </c>
      <c r="O26" s="64">
        <f t="shared" si="10"/>
        <v>77000</v>
      </c>
      <c r="P26" s="92">
        <f>8.33*80000</f>
        <v>666400</v>
      </c>
      <c r="Q26" s="122">
        <v>4</v>
      </c>
      <c r="R26" s="64">
        <f t="shared" si="12"/>
        <v>166600</v>
      </c>
      <c r="S26" s="92">
        <f t="shared" ref="S26" si="17">5.71*77000</f>
        <v>439670</v>
      </c>
      <c r="T26" s="122">
        <v>4</v>
      </c>
      <c r="U26" s="64">
        <f t="shared" si="14"/>
        <v>109917.5</v>
      </c>
      <c r="V26" s="2"/>
      <c r="W26" s="2"/>
    </row>
    <row r="27" spans="1:23" x14ac:dyDescent="0.3">
      <c r="A27" s="2"/>
      <c r="B27" s="32" t="s">
        <v>13</v>
      </c>
      <c r="C27" s="33"/>
      <c r="D27" s="121">
        <v>50000</v>
      </c>
      <c r="E27" s="34"/>
      <c r="F27" s="92">
        <v>75000</v>
      </c>
      <c r="G27" s="122">
        <v>3</v>
      </c>
      <c r="H27" s="65">
        <f t="shared" si="15"/>
        <v>25000</v>
      </c>
      <c r="I27" s="34"/>
      <c r="J27" s="92">
        <v>100000</v>
      </c>
      <c r="K27" s="122">
        <v>4</v>
      </c>
      <c r="L27" s="65">
        <f t="shared" si="16"/>
        <v>25000</v>
      </c>
      <c r="M27" s="92">
        <v>150000</v>
      </c>
      <c r="N27" s="122">
        <v>6</v>
      </c>
      <c r="O27" s="65">
        <f t="shared" si="10"/>
        <v>25000</v>
      </c>
      <c r="P27" s="92">
        <f>6*25000</f>
        <v>150000</v>
      </c>
      <c r="Q27" s="122">
        <v>3</v>
      </c>
      <c r="R27" s="65">
        <f t="shared" si="12"/>
        <v>50000</v>
      </c>
      <c r="S27" s="92">
        <f t="shared" ref="S27" si="18">4*25000</f>
        <v>100000</v>
      </c>
      <c r="T27" s="122">
        <v>3</v>
      </c>
      <c r="U27" s="65">
        <f t="shared" si="14"/>
        <v>33333.333333333336</v>
      </c>
      <c r="V27" s="2"/>
      <c r="W27" s="2"/>
    </row>
    <row r="28" spans="1:23" x14ac:dyDescent="0.3">
      <c r="A28" s="2"/>
      <c r="B28" s="29" t="s">
        <v>14</v>
      </c>
      <c r="C28" s="30"/>
      <c r="D28" s="121">
        <v>164000</v>
      </c>
      <c r="E28" s="31"/>
      <c r="F28" s="92">
        <v>164000</v>
      </c>
      <c r="G28" s="122">
        <v>4</v>
      </c>
      <c r="H28" s="64">
        <f t="shared" si="15"/>
        <v>41000</v>
      </c>
      <c r="I28" s="31"/>
      <c r="J28" s="92">
        <v>164000</v>
      </c>
      <c r="K28" s="122">
        <v>4</v>
      </c>
      <c r="L28" s="64">
        <f t="shared" si="16"/>
        <v>41000</v>
      </c>
      <c r="M28" s="92">
        <v>164000</v>
      </c>
      <c r="N28" s="122">
        <v>4</v>
      </c>
      <c r="O28" s="64">
        <f t="shared" si="10"/>
        <v>41000</v>
      </c>
      <c r="P28" s="92">
        <f>5*41000</f>
        <v>205000</v>
      </c>
      <c r="Q28" s="122">
        <v>4</v>
      </c>
      <c r="R28" s="64">
        <f t="shared" si="12"/>
        <v>51250</v>
      </c>
      <c r="S28" s="92">
        <f>4*P28</f>
        <v>820000</v>
      </c>
      <c r="T28" s="122">
        <v>4</v>
      </c>
      <c r="U28" s="64">
        <f t="shared" si="14"/>
        <v>205000</v>
      </c>
      <c r="V28" s="2"/>
      <c r="W28" s="2"/>
    </row>
    <row r="29" spans="1:23" x14ac:dyDescent="0.3">
      <c r="A29" s="2"/>
      <c r="B29" s="108" t="s">
        <v>15</v>
      </c>
      <c r="C29" s="109"/>
      <c r="D29" s="123">
        <v>1000</v>
      </c>
      <c r="E29" s="51"/>
      <c r="F29" s="116">
        <v>1000</v>
      </c>
      <c r="G29" s="124">
        <v>0.1</v>
      </c>
      <c r="H29" s="111">
        <f t="shared" si="15"/>
        <v>10000</v>
      </c>
      <c r="I29" s="110"/>
      <c r="J29" s="116">
        <v>1500</v>
      </c>
      <c r="K29" s="124">
        <v>0.1</v>
      </c>
      <c r="L29" s="111">
        <f t="shared" si="16"/>
        <v>15000</v>
      </c>
      <c r="M29" s="116">
        <v>1500</v>
      </c>
      <c r="N29" s="124">
        <v>0.1</v>
      </c>
      <c r="O29" s="111">
        <f t="shared" si="10"/>
        <v>15000</v>
      </c>
      <c r="P29" s="116">
        <v>1500</v>
      </c>
      <c r="Q29" s="124">
        <v>0.1</v>
      </c>
      <c r="R29" s="111">
        <f t="shared" si="12"/>
        <v>15000</v>
      </c>
      <c r="S29" s="116">
        <v>1500</v>
      </c>
      <c r="T29" s="124">
        <v>0.1</v>
      </c>
      <c r="U29" s="111">
        <f t="shared" si="14"/>
        <v>15000</v>
      </c>
      <c r="V29" s="2"/>
      <c r="W29" s="2"/>
    </row>
    <row r="30" spans="1:23" x14ac:dyDescent="0.3">
      <c r="A30" s="2"/>
      <c r="B30" s="42" t="s">
        <v>17</v>
      </c>
      <c r="C30" s="97"/>
      <c r="D30" s="98">
        <f>SUM(D25:D29)</f>
        <v>571250</v>
      </c>
      <c r="E30" s="129"/>
      <c r="F30" s="69">
        <f>SUM(F25:F29)</f>
        <v>690000</v>
      </c>
      <c r="G30" s="129">
        <f>SUM(G25:G29)</f>
        <v>12.1</v>
      </c>
      <c r="H30" s="99">
        <f t="shared" si="15"/>
        <v>57024.793388429753</v>
      </c>
      <c r="I30" s="49"/>
      <c r="J30" s="69">
        <f>SUM(J25:J29)</f>
        <v>857170</v>
      </c>
      <c r="K30" s="129">
        <f>SUM(K25:K29)</f>
        <v>14.81</v>
      </c>
      <c r="L30" s="99">
        <f t="shared" si="16"/>
        <v>57877.785280216071</v>
      </c>
      <c r="M30" s="69">
        <f>SUM(M25:M29)</f>
        <v>1006500</v>
      </c>
      <c r="N30" s="129">
        <f>SUM(N25:N29)</f>
        <v>18.100000000000001</v>
      </c>
      <c r="O30" s="99">
        <f t="shared" si="10"/>
        <v>55607.734806629829</v>
      </c>
      <c r="P30" s="69">
        <f t="shared" ref="P30" si="19">SUM(P25:P29)</f>
        <v>1174900</v>
      </c>
      <c r="Q30" s="129">
        <f>SUM(Q25:Q29)</f>
        <v>12.1</v>
      </c>
      <c r="R30" s="99">
        <f t="shared" si="12"/>
        <v>97099.173553719011</v>
      </c>
      <c r="S30" s="69">
        <f t="shared" ref="S30" si="20">SUM(S25:S29)</f>
        <v>1513170</v>
      </c>
      <c r="T30" s="129">
        <f>SUM(T25:T29)</f>
        <v>12.1</v>
      </c>
      <c r="U30" s="99">
        <f t="shared" si="14"/>
        <v>125055.37190082645</v>
      </c>
      <c r="V30" s="2"/>
      <c r="W30" s="2"/>
    </row>
    <row r="31" spans="1:23" x14ac:dyDescent="0.3">
      <c r="A31" s="2"/>
      <c r="B31" s="130"/>
      <c r="C31" s="130"/>
      <c r="D31" s="85"/>
      <c r="E31" s="84"/>
      <c r="F31" s="84"/>
      <c r="G31" s="84"/>
      <c r="H31" s="84"/>
      <c r="I31" s="84"/>
      <c r="J31" s="84"/>
      <c r="K31" s="84"/>
      <c r="L31" s="84"/>
      <c r="M31" s="84"/>
      <c r="N31" s="84"/>
      <c r="O31" s="84"/>
      <c r="P31" s="84"/>
      <c r="Q31" s="84"/>
      <c r="R31" s="2"/>
      <c r="S31" s="2"/>
      <c r="V31" s="2"/>
      <c r="W31" s="2"/>
    </row>
    <row r="32" spans="1:23" x14ac:dyDescent="0.3">
      <c r="A32" s="2"/>
      <c r="B32" s="42" t="s">
        <v>16</v>
      </c>
      <c r="C32" s="41"/>
      <c r="D32" s="164">
        <v>110022.75</v>
      </c>
      <c r="E32" s="48"/>
      <c r="F32" s="165">
        <v>132910</v>
      </c>
      <c r="G32" s="49"/>
      <c r="H32" s="70">
        <f>IFERROR(+F32/F30,"")</f>
        <v>0.19262318840579709</v>
      </c>
      <c r="I32" s="48"/>
      <c r="J32" s="165">
        <v>165090.94199999998</v>
      </c>
      <c r="K32" s="49"/>
      <c r="L32" s="70">
        <f>IFERROR(+J32/J30,"")</f>
        <v>0.19259999999999997</v>
      </c>
      <c r="M32" s="165">
        <v>193851.9</v>
      </c>
      <c r="N32" s="49"/>
      <c r="O32" s="70">
        <f>IFERROR(+M32/M30,"")</f>
        <v>0.19259999999999999</v>
      </c>
      <c r="P32" s="165">
        <v>226285.74</v>
      </c>
      <c r="Q32" s="70">
        <f>IFERROR(+P32/P30,"")</f>
        <v>0.19259999999999999</v>
      </c>
      <c r="R32" s="52"/>
      <c r="S32" s="165">
        <v>291436.54200000002</v>
      </c>
      <c r="T32" s="70">
        <f>IFERROR(+S32/S30,"")</f>
        <v>0.19260000000000002</v>
      </c>
      <c r="U32" s="59"/>
      <c r="V32" s="2"/>
      <c r="W32" s="2"/>
    </row>
    <row r="33" spans="1:23" x14ac:dyDescent="0.3">
      <c r="A33" s="2"/>
      <c r="B33" s="77"/>
      <c r="C33" s="130"/>
      <c r="D33" s="85"/>
      <c r="E33" s="84"/>
      <c r="F33" s="85"/>
      <c r="G33" s="85"/>
      <c r="H33" s="85"/>
      <c r="I33" s="84"/>
      <c r="J33" s="85"/>
      <c r="K33" s="85"/>
      <c r="L33" s="84"/>
      <c r="M33" s="85"/>
      <c r="N33" s="85"/>
      <c r="O33" s="84"/>
      <c r="P33" s="85"/>
      <c r="Q33" s="84"/>
      <c r="R33" s="84"/>
      <c r="S33" s="85"/>
      <c r="T33" s="84"/>
      <c r="U33" s="84"/>
      <c r="V33" s="2"/>
      <c r="W33" s="2"/>
    </row>
    <row r="34" spans="1:23" x14ac:dyDescent="0.3">
      <c r="A34" s="2"/>
      <c r="B34" s="42" t="s">
        <v>18</v>
      </c>
      <c r="C34" s="41"/>
      <c r="D34" s="100">
        <f>+D32+D30</f>
        <v>681272.75</v>
      </c>
      <c r="E34" s="48"/>
      <c r="F34" s="69">
        <f>+F32+F30</f>
        <v>822910</v>
      </c>
      <c r="G34" s="49"/>
      <c r="H34" s="70">
        <f>IFERROR(+F34/F53,"")</f>
        <v>0.72765295204746616</v>
      </c>
      <c r="I34" s="48"/>
      <c r="J34" s="69">
        <f>+J32+J30</f>
        <v>1022260.942</v>
      </c>
      <c r="K34" s="49"/>
      <c r="L34" s="70">
        <f>IFERROR(+J34/J53,"")</f>
        <v>0.76846647881209462</v>
      </c>
      <c r="M34" s="69">
        <f>+M32+M30</f>
        <v>1200351.8999999999</v>
      </c>
      <c r="N34" s="49"/>
      <c r="O34" s="70">
        <f>IFERROR(+M34/M53,"")</f>
        <v>0.78028434196363006</v>
      </c>
      <c r="P34" s="69">
        <f>+P32+P30</f>
        <v>1401185.74</v>
      </c>
      <c r="Q34" s="70">
        <f>IFERROR(+P34/P53,"")</f>
        <v>0.78095913302710784</v>
      </c>
      <c r="R34" s="52"/>
      <c r="S34" s="69">
        <f>+S32+S30</f>
        <v>1804606.5419999999</v>
      </c>
      <c r="T34" s="70">
        <f>IFERROR(+S34/S53,"")</f>
        <v>0.81193252512256842</v>
      </c>
      <c r="U34" s="59"/>
      <c r="V34" s="2"/>
      <c r="W34" s="2"/>
    </row>
    <row r="35" spans="1:23" x14ac:dyDescent="0.3">
      <c r="A35" s="2"/>
      <c r="B35" s="74"/>
      <c r="C35" s="74"/>
      <c r="D35" s="75"/>
      <c r="E35" s="75"/>
      <c r="F35" s="75"/>
      <c r="G35" s="75"/>
      <c r="H35" s="75"/>
      <c r="I35" s="75"/>
      <c r="J35" s="75"/>
      <c r="K35" s="75"/>
      <c r="L35" s="75"/>
      <c r="M35" s="75"/>
      <c r="N35" s="75"/>
      <c r="O35" s="75"/>
      <c r="P35" s="75"/>
      <c r="Q35" s="75"/>
      <c r="R35" s="2"/>
      <c r="S35" s="2"/>
      <c r="V35" s="2"/>
      <c r="W35" s="2"/>
    </row>
    <row r="36" spans="1:23" x14ac:dyDescent="0.3">
      <c r="A36" s="2"/>
      <c r="B36" s="40" t="s">
        <v>55</v>
      </c>
      <c r="C36" s="18"/>
      <c r="D36" s="56"/>
      <c r="E36" s="18"/>
      <c r="F36" s="61" t="s">
        <v>4</v>
      </c>
      <c r="G36" s="20"/>
      <c r="H36" s="62"/>
      <c r="I36" s="55"/>
      <c r="J36" s="61" t="s">
        <v>5</v>
      </c>
      <c r="K36" s="62"/>
      <c r="L36" s="20"/>
      <c r="M36" s="61" t="s">
        <v>6</v>
      </c>
      <c r="N36" s="62"/>
      <c r="O36" s="20"/>
      <c r="P36" s="61" t="s">
        <v>37</v>
      </c>
      <c r="Q36" s="62"/>
      <c r="R36" s="62"/>
      <c r="S36" s="62" t="s">
        <v>7</v>
      </c>
      <c r="T36" s="62"/>
      <c r="U36" s="62"/>
      <c r="V36" s="2"/>
      <c r="W36" s="2"/>
    </row>
    <row r="37" spans="1:23" x14ac:dyDescent="0.3">
      <c r="A37" s="2"/>
      <c r="B37" s="101" t="s">
        <v>22</v>
      </c>
      <c r="C37" s="102"/>
      <c r="D37" s="113">
        <v>14100</v>
      </c>
      <c r="E37" s="103"/>
      <c r="F37" s="115">
        <v>14100</v>
      </c>
      <c r="G37" s="103"/>
      <c r="H37" s="104"/>
      <c r="I37" s="103"/>
      <c r="J37" s="115">
        <v>14100</v>
      </c>
      <c r="K37" s="104"/>
      <c r="L37" s="103"/>
      <c r="M37" s="115">
        <f t="shared" ref="M37" si="21">1800+10800+1500</f>
        <v>14100</v>
      </c>
      <c r="N37" s="104"/>
      <c r="O37" s="103"/>
      <c r="P37" s="115">
        <v>14100</v>
      </c>
      <c r="Q37" s="104"/>
      <c r="R37" s="103"/>
      <c r="S37" s="115">
        <v>14100</v>
      </c>
      <c r="T37" s="105"/>
      <c r="U37" s="105"/>
      <c r="V37" s="2"/>
      <c r="W37" s="2"/>
    </row>
    <row r="38" spans="1:23" x14ac:dyDescent="0.3">
      <c r="A38" s="2"/>
      <c r="B38" s="32" t="s">
        <v>46</v>
      </c>
      <c r="C38" s="33"/>
      <c r="D38" s="89">
        <v>37400</v>
      </c>
      <c r="E38" s="34"/>
      <c r="F38" s="92">
        <v>37400</v>
      </c>
      <c r="G38" s="34"/>
      <c r="H38" s="65"/>
      <c r="I38" s="34"/>
      <c r="J38" s="92">
        <v>37400</v>
      </c>
      <c r="K38" s="65"/>
      <c r="L38" s="34"/>
      <c r="M38" s="92">
        <f t="shared" ref="M38" si="22">4400+33000</f>
        <v>37400</v>
      </c>
      <c r="N38" s="65"/>
      <c r="O38" s="34"/>
      <c r="P38" s="92">
        <v>37400</v>
      </c>
      <c r="Q38" s="65"/>
      <c r="R38" s="34"/>
      <c r="S38" s="92">
        <v>37400</v>
      </c>
      <c r="T38" s="106"/>
      <c r="U38" s="106"/>
      <c r="V38" s="2"/>
      <c r="W38" s="2"/>
    </row>
    <row r="39" spans="1:23" x14ac:dyDescent="0.3">
      <c r="A39" s="2"/>
      <c r="B39" s="94" t="s">
        <v>61</v>
      </c>
      <c r="C39" s="95"/>
      <c r="D39" s="96">
        <v>50000</v>
      </c>
      <c r="E39" s="31"/>
      <c r="F39" s="92">
        <v>50000</v>
      </c>
      <c r="G39" s="31"/>
      <c r="H39" s="64"/>
      <c r="I39" s="31"/>
      <c r="J39" s="92">
        <v>50000</v>
      </c>
      <c r="K39" s="64"/>
      <c r="L39" s="31"/>
      <c r="M39" s="92">
        <v>50000</v>
      </c>
      <c r="N39" s="64"/>
      <c r="O39" s="31"/>
      <c r="P39" s="92">
        <v>50000</v>
      </c>
      <c r="Q39" s="64"/>
      <c r="R39" s="31"/>
      <c r="S39" s="92">
        <v>50000</v>
      </c>
      <c r="T39" s="107"/>
      <c r="U39" s="107"/>
      <c r="V39" s="2"/>
      <c r="W39" s="2"/>
    </row>
    <row r="40" spans="1:23" x14ac:dyDescent="0.3">
      <c r="A40" s="2"/>
      <c r="B40" s="32" t="s">
        <v>47</v>
      </c>
      <c r="C40" s="33"/>
      <c r="D40" s="89">
        <v>10000</v>
      </c>
      <c r="E40" s="34"/>
      <c r="F40" s="92">
        <v>10000</v>
      </c>
      <c r="G40" s="34"/>
      <c r="H40" s="65"/>
      <c r="I40" s="34"/>
      <c r="J40" s="92">
        <v>10000</v>
      </c>
      <c r="K40" s="65"/>
      <c r="L40" s="34"/>
      <c r="M40" s="92">
        <f t="shared" ref="M40" si="23">5000+5000</f>
        <v>10000</v>
      </c>
      <c r="N40" s="65"/>
      <c r="O40" s="34"/>
      <c r="P40" s="92">
        <v>10000</v>
      </c>
      <c r="Q40" s="65"/>
      <c r="R40" s="34"/>
      <c r="S40" s="92">
        <v>10000</v>
      </c>
      <c r="T40" s="106"/>
      <c r="U40" s="106"/>
      <c r="V40" s="2"/>
      <c r="W40" s="2"/>
    </row>
    <row r="41" spans="1:23" x14ac:dyDescent="0.3">
      <c r="A41" s="2"/>
      <c r="B41" s="94" t="s">
        <v>34</v>
      </c>
      <c r="C41" s="95"/>
      <c r="D41" s="96">
        <v>1000</v>
      </c>
      <c r="E41" s="31"/>
      <c r="F41" s="92">
        <v>1000</v>
      </c>
      <c r="G41" s="31"/>
      <c r="H41" s="64"/>
      <c r="I41" s="31"/>
      <c r="J41" s="92">
        <v>1000</v>
      </c>
      <c r="K41" s="64"/>
      <c r="L41" s="31"/>
      <c r="M41" s="92">
        <v>1000</v>
      </c>
      <c r="N41" s="64"/>
      <c r="O41" s="31"/>
      <c r="P41" s="92">
        <v>1000</v>
      </c>
      <c r="Q41" s="64"/>
      <c r="R41" s="31"/>
      <c r="S41" s="92">
        <v>1000</v>
      </c>
      <c r="T41" s="107"/>
      <c r="U41" s="107"/>
      <c r="V41" s="2"/>
      <c r="W41" s="2"/>
    </row>
    <row r="42" spans="1:23" x14ac:dyDescent="0.3">
      <c r="A42" s="2"/>
      <c r="B42" s="32" t="s">
        <v>19</v>
      </c>
      <c r="C42" s="33"/>
      <c r="D42" s="89">
        <v>5500</v>
      </c>
      <c r="E42" s="34"/>
      <c r="F42" s="92">
        <v>5500</v>
      </c>
      <c r="G42" s="34"/>
      <c r="H42" s="65"/>
      <c r="I42" s="34"/>
      <c r="J42" s="92">
        <v>5500</v>
      </c>
      <c r="K42" s="65"/>
      <c r="L42" s="34"/>
      <c r="M42" s="92">
        <v>5500</v>
      </c>
      <c r="N42" s="65"/>
      <c r="O42" s="34"/>
      <c r="P42" s="92">
        <v>5500</v>
      </c>
      <c r="Q42" s="65"/>
      <c r="R42" s="34"/>
      <c r="S42" s="92">
        <v>5500</v>
      </c>
      <c r="T42" s="106"/>
      <c r="U42" s="106"/>
      <c r="V42" s="2"/>
      <c r="W42" s="2"/>
    </row>
    <row r="43" spans="1:23" x14ac:dyDescent="0.3">
      <c r="A43" s="2"/>
      <c r="B43" s="94" t="s">
        <v>20</v>
      </c>
      <c r="C43" s="95"/>
      <c r="D43" s="96">
        <v>5500</v>
      </c>
      <c r="E43" s="31"/>
      <c r="F43" s="92">
        <v>5500</v>
      </c>
      <c r="G43" s="31"/>
      <c r="H43" s="64"/>
      <c r="I43" s="31"/>
      <c r="J43" s="92">
        <v>5500</v>
      </c>
      <c r="K43" s="64"/>
      <c r="L43" s="31"/>
      <c r="M43" s="92">
        <v>5500</v>
      </c>
      <c r="N43" s="64"/>
      <c r="O43" s="31"/>
      <c r="P43" s="92">
        <v>5500</v>
      </c>
      <c r="Q43" s="64"/>
      <c r="R43" s="31"/>
      <c r="S43" s="92">
        <v>5500</v>
      </c>
      <c r="T43" s="107"/>
      <c r="U43" s="107"/>
      <c r="V43" s="2"/>
      <c r="W43" s="2"/>
    </row>
    <row r="44" spans="1:23" x14ac:dyDescent="0.3">
      <c r="A44" s="2"/>
      <c r="B44" s="32" t="s">
        <v>21</v>
      </c>
      <c r="C44" s="33"/>
      <c r="D44" s="89">
        <v>65000</v>
      </c>
      <c r="E44" s="34"/>
      <c r="F44" s="92">
        <v>65000</v>
      </c>
      <c r="G44" s="34"/>
      <c r="H44" s="65"/>
      <c r="I44" s="34"/>
      <c r="J44" s="92">
        <v>65000</v>
      </c>
      <c r="K44" s="65"/>
      <c r="L44" s="34"/>
      <c r="M44" s="92">
        <v>65000</v>
      </c>
      <c r="N44" s="65"/>
      <c r="O44" s="34"/>
      <c r="P44" s="92">
        <v>85000</v>
      </c>
      <c r="Q44" s="65"/>
      <c r="R44" s="34"/>
      <c r="S44" s="92">
        <v>100000</v>
      </c>
      <c r="T44" s="106"/>
      <c r="U44" s="106"/>
      <c r="V44" s="2"/>
      <c r="W44" s="2"/>
    </row>
    <row r="45" spans="1:23" x14ac:dyDescent="0.3">
      <c r="A45" s="2"/>
      <c r="B45" s="94" t="s">
        <v>23</v>
      </c>
      <c r="C45" s="95"/>
      <c r="D45" s="96">
        <v>3500</v>
      </c>
      <c r="E45" s="31"/>
      <c r="F45" s="92">
        <v>3500</v>
      </c>
      <c r="G45" s="31"/>
      <c r="H45" s="64"/>
      <c r="I45" s="31"/>
      <c r="J45" s="92">
        <v>3500</v>
      </c>
      <c r="K45" s="64"/>
      <c r="L45" s="31"/>
      <c r="M45" s="92">
        <f t="shared" ref="M45" si="24">1000+2500</f>
        <v>3500</v>
      </c>
      <c r="N45" s="64"/>
      <c r="O45" s="31"/>
      <c r="P45" s="92">
        <v>3500</v>
      </c>
      <c r="Q45" s="64"/>
      <c r="R45" s="31"/>
      <c r="S45" s="92">
        <v>3500</v>
      </c>
      <c r="T45" s="107"/>
      <c r="U45" s="107"/>
      <c r="V45" s="2"/>
      <c r="W45" s="2"/>
    </row>
    <row r="46" spans="1:23" x14ac:dyDescent="0.3">
      <c r="A46" s="2"/>
      <c r="B46" s="32" t="s">
        <v>24</v>
      </c>
      <c r="C46" s="33"/>
      <c r="D46" s="89">
        <v>5000</v>
      </c>
      <c r="E46" s="34"/>
      <c r="F46" s="92">
        <v>5000</v>
      </c>
      <c r="G46" s="34"/>
      <c r="H46" s="65"/>
      <c r="I46" s="34"/>
      <c r="J46" s="92">
        <v>5000</v>
      </c>
      <c r="K46" s="65"/>
      <c r="L46" s="34"/>
      <c r="M46" s="92">
        <v>5000</v>
      </c>
      <c r="N46" s="65"/>
      <c r="O46" s="34"/>
      <c r="P46" s="92">
        <v>5000</v>
      </c>
      <c r="Q46" s="65"/>
      <c r="R46" s="34"/>
      <c r="S46" s="92">
        <v>5000</v>
      </c>
      <c r="T46" s="106"/>
      <c r="U46" s="106"/>
      <c r="V46" s="2"/>
      <c r="W46" s="2"/>
    </row>
    <row r="47" spans="1:23" x14ac:dyDescent="0.3">
      <c r="A47" s="2"/>
      <c r="B47" s="94" t="s">
        <v>25</v>
      </c>
      <c r="C47" s="95"/>
      <c r="D47" s="96">
        <v>0</v>
      </c>
      <c r="E47" s="31"/>
      <c r="F47" s="92">
        <v>6000</v>
      </c>
      <c r="G47" s="31"/>
      <c r="H47" s="64"/>
      <c r="I47" s="31"/>
      <c r="J47" s="92">
        <v>6000</v>
      </c>
      <c r="K47" s="64"/>
      <c r="L47" s="31"/>
      <c r="M47" s="92">
        <v>6000</v>
      </c>
      <c r="N47" s="64"/>
      <c r="O47" s="31"/>
      <c r="P47" s="92">
        <v>6000</v>
      </c>
      <c r="Q47" s="64"/>
      <c r="R47" s="31"/>
      <c r="S47" s="92">
        <v>6000</v>
      </c>
      <c r="T47" s="107"/>
      <c r="U47" s="107"/>
      <c r="V47" s="2"/>
      <c r="W47" s="2"/>
    </row>
    <row r="48" spans="1:23" x14ac:dyDescent="0.3">
      <c r="A48" s="2"/>
      <c r="B48" s="32" t="s">
        <v>26</v>
      </c>
      <c r="C48" s="33"/>
      <c r="D48" s="89">
        <v>20000</v>
      </c>
      <c r="E48" s="34"/>
      <c r="F48" s="92">
        <v>30000</v>
      </c>
      <c r="G48" s="34"/>
      <c r="H48" s="65"/>
      <c r="I48" s="34"/>
      <c r="J48" s="92">
        <v>30000</v>
      </c>
      <c r="K48" s="65"/>
      <c r="L48" s="34"/>
      <c r="M48" s="92">
        <v>35000</v>
      </c>
      <c r="N48" s="65"/>
      <c r="O48" s="34"/>
      <c r="P48" s="92">
        <v>45000</v>
      </c>
      <c r="Q48" s="65"/>
      <c r="R48" s="34"/>
      <c r="S48" s="92">
        <v>55000</v>
      </c>
      <c r="T48" s="106"/>
      <c r="U48" s="106"/>
      <c r="V48" s="2"/>
      <c r="W48" s="2"/>
    </row>
    <row r="49" spans="1:23" x14ac:dyDescent="0.3">
      <c r="A49" s="2"/>
      <c r="B49" s="94" t="s">
        <v>27</v>
      </c>
      <c r="C49" s="95"/>
      <c r="D49" s="96">
        <v>50000</v>
      </c>
      <c r="E49" s="31"/>
      <c r="F49" s="92">
        <v>75000</v>
      </c>
      <c r="G49" s="31"/>
      <c r="H49" s="64"/>
      <c r="I49" s="31"/>
      <c r="J49" s="92">
        <v>75000</v>
      </c>
      <c r="K49" s="64"/>
      <c r="L49" s="31"/>
      <c r="M49" s="92">
        <v>100000</v>
      </c>
      <c r="N49" s="64"/>
      <c r="O49" s="31"/>
      <c r="P49" s="92">
        <v>125000</v>
      </c>
      <c r="Q49" s="64"/>
      <c r="R49" s="31"/>
      <c r="S49" s="92">
        <v>125000</v>
      </c>
      <c r="T49" s="107"/>
      <c r="U49" s="107"/>
      <c r="V49" s="2"/>
      <c r="W49" s="2"/>
    </row>
    <row r="50" spans="1:23" x14ac:dyDescent="0.3">
      <c r="A50" s="2"/>
      <c r="B50" s="108" t="s">
        <v>28</v>
      </c>
      <c r="C50" s="109"/>
      <c r="D50" s="114">
        <v>0</v>
      </c>
      <c r="E50" s="110"/>
      <c r="F50" s="116">
        <v>0</v>
      </c>
      <c r="G50" s="110"/>
      <c r="H50" s="111"/>
      <c r="I50" s="110"/>
      <c r="J50" s="116">
        <v>0</v>
      </c>
      <c r="K50" s="111"/>
      <c r="L50" s="110"/>
      <c r="M50" s="116">
        <v>0</v>
      </c>
      <c r="N50" s="111"/>
      <c r="O50" s="110"/>
      <c r="P50" s="116">
        <v>0</v>
      </c>
      <c r="Q50" s="111"/>
      <c r="R50" s="110"/>
      <c r="S50" s="116">
        <v>0</v>
      </c>
      <c r="T50" s="112"/>
      <c r="U50" s="112"/>
      <c r="V50" s="2"/>
      <c r="W50" s="2"/>
    </row>
    <row r="51" spans="1:23" x14ac:dyDescent="0.3">
      <c r="A51" s="2"/>
      <c r="B51" s="46" t="s">
        <v>29</v>
      </c>
      <c r="C51" s="47"/>
      <c r="D51" s="57">
        <f>SUM(D37:D50)</f>
        <v>267000</v>
      </c>
      <c r="E51" s="49"/>
      <c r="F51" s="69">
        <f>SUM(F37:F50)</f>
        <v>308000</v>
      </c>
      <c r="G51" s="49"/>
      <c r="H51" s="70">
        <f>IFERROR(+F51/F53,"")</f>
        <v>0.27234704795253378</v>
      </c>
      <c r="I51" s="48"/>
      <c r="J51" s="69">
        <f>SUM(J37:J50)</f>
        <v>308000</v>
      </c>
      <c r="K51" s="70">
        <f>IFERROR(+J51/J53,"")</f>
        <v>0.23153352118790541</v>
      </c>
      <c r="L51" s="52"/>
      <c r="M51" s="69">
        <f t="shared" ref="M51" si="25">SUM(M37:M50)</f>
        <v>338000</v>
      </c>
      <c r="N51" s="70">
        <f>IFERROR(+M51/M53,"")</f>
        <v>0.21971565803636997</v>
      </c>
      <c r="O51" s="52"/>
      <c r="P51" s="69">
        <f t="shared" ref="P51" si="26">SUM(P37:P50)</f>
        <v>393000</v>
      </c>
      <c r="Q51" s="70">
        <f>IFERROR(+P51/P53,"")</f>
        <v>0.21904086697289213</v>
      </c>
      <c r="R51" s="52"/>
      <c r="S51" s="69">
        <f t="shared" ref="S51" si="27">SUM(S37:S50)</f>
        <v>418000</v>
      </c>
      <c r="T51" s="70">
        <f>IFERROR(+S51/S53,"")</f>
        <v>0.18806747487743156</v>
      </c>
      <c r="U51" s="70"/>
      <c r="V51" s="2"/>
      <c r="W51" s="2"/>
    </row>
    <row r="52" spans="1:23" ht="15" thickBot="1" x14ac:dyDescent="0.35">
      <c r="A52" s="2"/>
      <c r="B52" s="7"/>
      <c r="C52" s="6"/>
      <c r="D52" s="37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38"/>
      <c r="U52" s="38"/>
      <c r="V52" s="2"/>
      <c r="W52" s="2"/>
    </row>
    <row r="53" spans="1:23" ht="15.6" thickTop="1" thickBot="1" x14ac:dyDescent="0.35">
      <c r="A53" s="2"/>
      <c r="B53" s="43" t="s">
        <v>30</v>
      </c>
      <c r="C53" s="44"/>
      <c r="D53" s="58">
        <f>+D51+D34</f>
        <v>948272.75</v>
      </c>
      <c r="E53" s="45"/>
      <c r="F53" s="71">
        <f>+F51+F34</f>
        <v>1130910</v>
      </c>
      <c r="G53" s="50"/>
      <c r="H53" s="72"/>
      <c r="I53" s="45"/>
      <c r="J53" s="71">
        <f>+J51+J34</f>
        <v>1330260.942</v>
      </c>
      <c r="K53" s="72"/>
      <c r="L53" s="45"/>
      <c r="M53" s="71">
        <f>+M51+M34</f>
        <v>1538351.9</v>
      </c>
      <c r="N53" s="72"/>
      <c r="O53" s="45"/>
      <c r="P53" s="71">
        <f>+P51+P34</f>
        <v>1794185.74</v>
      </c>
      <c r="Q53" s="72"/>
      <c r="R53" s="45"/>
      <c r="S53" s="71">
        <f>+S51+S34</f>
        <v>2222606.5419999999</v>
      </c>
      <c r="T53" s="72"/>
      <c r="U53" s="72"/>
      <c r="V53" s="2"/>
      <c r="W53" s="2"/>
    </row>
    <row r="54" spans="1:23" ht="15" thickTop="1" x14ac:dyDescent="0.3">
      <c r="A54" s="2"/>
      <c r="B54" s="6"/>
      <c r="C54" s="6"/>
      <c r="D54" s="24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2"/>
      <c r="S54" s="2"/>
      <c r="T54" s="2"/>
      <c r="U54" s="2"/>
      <c r="V54" s="2"/>
      <c r="W54" s="2"/>
    </row>
    <row r="55" spans="1:23" ht="18" x14ac:dyDescent="0.35">
      <c r="A55" s="2"/>
      <c r="B55" s="60" t="s">
        <v>63</v>
      </c>
      <c r="C55" s="6"/>
      <c r="D55" s="24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2"/>
      <c r="S55" s="2"/>
      <c r="T55" s="2"/>
      <c r="U55" s="2"/>
      <c r="V55" s="2"/>
      <c r="W55" s="2"/>
    </row>
    <row r="56" spans="1:23" x14ac:dyDescent="0.3">
      <c r="A56" s="2"/>
      <c r="B56" s="17"/>
      <c r="C56" s="53"/>
      <c r="D56" s="180" t="s">
        <v>35</v>
      </c>
      <c r="E56" s="182"/>
      <c r="F56" s="194" t="s">
        <v>36</v>
      </c>
      <c r="G56" s="195"/>
      <c r="H56" s="196"/>
      <c r="I56" s="54"/>
      <c r="J56" s="194" t="s">
        <v>50</v>
      </c>
      <c r="K56" s="195"/>
      <c r="L56" s="195"/>
      <c r="M56" s="195"/>
      <c r="N56" s="195"/>
      <c r="O56" s="195"/>
      <c r="P56" s="195"/>
      <c r="Q56" s="195"/>
      <c r="R56" s="195"/>
      <c r="S56" s="195"/>
      <c r="T56" s="195"/>
      <c r="U56" s="196"/>
      <c r="V56" s="2"/>
      <c r="W56" s="2"/>
    </row>
    <row r="57" spans="1:23" x14ac:dyDescent="0.3">
      <c r="A57" s="2"/>
      <c r="B57" s="190"/>
      <c r="C57" s="191"/>
      <c r="D57" s="181"/>
      <c r="E57" s="183"/>
      <c r="F57" s="61" t="s">
        <v>4</v>
      </c>
      <c r="G57" s="20"/>
      <c r="H57" s="62"/>
      <c r="I57" s="55"/>
      <c r="J57" s="61" t="s">
        <v>5</v>
      </c>
      <c r="K57" s="62"/>
      <c r="L57" s="20"/>
      <c r="M57" s="61" t="s">
        <v>6</v>
      </c>
      <c r="N57" s="62"/>
      <c r="O57" s="20"/>
      <c r="P57" s="61" t="s">
        <v>37</v>
      </c>
      <c r="Q57" s="62"/>
      <c r="R57" s="20"/>
      <c r="S57" s="61" t="s">
        <v>7</v>
      </c>
      <c r="T57" s="62"/>
      <c r="U57" s="62"/>
      <c r="V57" s="2"/>
      <c r="W57" s="2"/>
    </row>
    <row r="58" spans="1:23" x14ac:dyDescent="0.3">
      <c r="A58" s="2"/>
      <c r="B58" s="73" t="s">
        <v>31</v>
      </c>
      <c r="C58" s="74"/>
      <c r="D58" s="131">
        <v>10000</v>
      </c>
      <c r="E58" s="75"/>
      <c r="F58" s="93">
        <v>10000</v>
      </c>
      <c r="G58" s="79"/>
      <c r="H58" s="87"/>
      <c r="I58" s="75"/>
      <c r="J58" s="93">
        <v>10000</v>
      </c>
      <c r="K58" s="87"/>
      <c r="L58" s="75"/>
      <c r="M58" s="93">
        <v>15000</v>
      </c>
      <c r="N58" s="87"/>
      <c r="O58" s="75"/>
      <c r="P58" s="93">
        <v>20000</v>
      </c>
      <c r="Q58" s="87"/>
      <c r="R58" s="75"/>
      <c r="S58" s="93">
        <v>25000</v>
      </c>
      <c r="T58" s="87"/>
      <c r="U58" s="87"/>
      <c r="V58" s="2"/>
      <c r="W58" s="2"/>
    </row>
    <row r="59" spans="1:23" x14ac:dyDescent="0.3">
      <c r="A59" s="2"/>
      <c r="B59" s="42" t="s">
        <v>32</v>
      </c>
      <c r="C59" s="41"/>
      <c r="D59" s="86">
        <f>+D20-D53</f>
        <v>159977.25</v>
      </c>
      <c r="E59" s="48"/>
      <c r="F59" s="69">
        <f>+F20-F53-F58</f>
        <v>371590</v>
      </c>
      <c r="G59" s="49"/>
      <c r="H59" s="70">
        <f>IFERROR(+F59/F20,"")</f>
        <v>0.24567933884297521</v>
      </c>
      <c r="I59" s="48"/>
      <c r="J59" s="69">
        <f>+J20-J53-J58</f>
        <v>589739.05799999996</v>
      </c>
      <c r="K59" s="70">
        <f>IFERROR(+J59/J20,"")</f>
        <v>0.30556427875647668</v>
      </c>
      <c r="L59" s="52"/>
      <c r="M59" s="69">
        <f>+M20-M53-M58</f>
        <v>982848.10000000009</v>
      </c>
      <c r="N59" s="70">
        <f>IFERROR(+M59/M20,"")</f>
        <v>0.38752783692137849</v>
      </c>
      <c r="O59" s="52"/>
      <c r="P59" s="69">
        <f>+P20-P53-P58</f>
        <v>1149564.26</v>
      </c>
      <c r="Q59" s="70">
        <f>IFERROR(+P59/P20,"")</f>
        <v>0.38787490847743566</v>
      </c>
      <c r="R59" s="52"/>
      <c r="S59" s="69">
        <f>+S20-S53-S58</f>
        <v>1076293.4580000001</v>
      </c>
      <c r="T59" s="70">
        <f>IFERROR(+S59/S20,"")</f>
        <v>0.32380440386293213</v>
      </c>
      <c r="U59" s="70"/>
      <c r="V59" s="2"/>
      <c r="W59" s="2"/>
    </row>
    <row r="60" spans="1:23" x14ac:dyDescent="0.3">
      <c r="A60" s="2"/>
      <c r="B60" s="39"/>
      <c r="C60" s="2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38"/>
      <c r="U60" s="38"/>
      <c r="V60" s="2"/>
      <c r="W60" s="2"/>
    </row>
    <row r="61" spans="1:23" x14ac:dyDescent="0.3">
      <c r="A61" s="2"/>
      <c r="B61" s="83" t="s">
        <v>62</v>
      </c>
      <c r="C61" s="76"/>
      <c r="D61" s="133">
        <v>150000</v>
      </c>
      <c r="E61" s="84"/>
      <c r="F61" s="132">
        <v>150000</v>
      </c>
      <c r="G61" s="85"/>
      <c r="H61" s="88"/>
      <c r="I61" s="84"/>
      <c r="J61" s="132">
        <v>200000</v>
      </c>
      <c r="K61" s="88"/>
      <c r="L61" s="84"/>
      <c r="M61" s="132">
        <v>225000</v>
      </c>
      <c r="N61" s="88"/>
      <c r="O61" s="84"/>
      <c r="P61" s="132">
        <v>225000</v>
      </c>
      <c r="Q61" s="88"/>
      <c r="R61" s="84"/>
      <c r="S61" s="132">
        <v>225000</v>
      </c>
      <c r="T61" s="88"/>
      <c r="U61" s="88"/>
      <c r="V61" s="2"/>
      <c r="W61" s="2"/>
    </row>
    <row r="62" spans="1:23" x14ac:dyDescent="0.3">
      <c r="A62" s="2"/>
      <c r="B62" s="46" t="s">
        <v>33</v>
      </c>
      <c r="C62" s="78"/>
      <c r="D62" s="57">
        <f>+D59-D61</f>
        <v>9977.25</v>
      </c>
      <c r="E62" s="48"/>
      <c r="F62" s="69">
        <f>+F59-F61</f>
        <v>221590</v>
      </c>
      <c r="G62" s="49"/>
      <c r="H62" s="70">
        <f>IFERROR(+F62/F20,"")</f>
        <v>0.14650578512396695</v>
      </c>
      <c r="I62" s="48"/>
      <c r="J62" s="69">
        <f>+J59-J61</f>
        <v>389739.05799999996</v>
      </c>
      <c r="K62" s="70">
        <f>IFERROR(+J62/J20,"")</f>
        <v>0.20193733575129533</v>
      </c>
      <c r="L62" s="52"/>
      <c r="M62" s="69">
        <f t="shared" ref="M62" si="28">+M59-M61</f>
        <v>757848.10000000009</v>
      </c>
      <c r="N62" s="70">
        <f>IFERROR(+M62/M20,"")</f>
        <v>0.29881243592776596</v>
      </c>
      <c r="O62" s="52"/>
      <c r="P62" s="69">
        <f t="shared" ref="P62" si="29">+P59-P61</f>
        <v>924564.26</v>
      </c>
      <c r="Q62" s="70">
        <f>IFERROR(+P62/P20,"")</f>
        <v>0.31195757401940111</v>
      </c>
      <c r="R62" s="52"/>
      <c r="S62" s="69">
        <f t="shared" ref="S62" si="30">+S59-S61</f>
        <v>851293.4580000001</v>
      </c>
      <c r="T62" s="70">
        <f>IFERROR(+S62/S20,"")</f>
        <v>0.25611283672794011</v>
      </c>
      <c r="U62" s="70"/>
      <c r="V62" s="2"/>
      <c r="W62" s="2"/>
    </row>
    <row r="63" spans="1:23" x14ac:dyDescent="0.3">
      <c r="A63" s="2"/>
      <c r="B63" s="2"/>
      <c r="C63" s="2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2"/>
      <c r="R63" s="2"/>
      <c r="S63" s="2"/>
      <c r="T63" s="2"/>
      <c r="U63" s="2"/>
      <c r="V63" s="2"/>
      <c r="W63" s="2"/>
    </row>
    <row r="64" spans="1:23" x14ac:dyDescent="0.3">
      <c r="A64" s="2"/>
      <c r="B64" s="2"/>
      <c r="C64" s="2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2"/>
      <c r="R64" s="2"/>
      <c r="S64" s="2"/>
      <c r="T64" s="2"/>
      <c r="U64" s="2"/>
      <c r="V64" s="2"/>
      <c r="W64" s="2"/>
    </row>
    <row r="65" spans="1:23" x14ac:dyDescent="0.3">
      <c r="A65" s="2"/>
      <c r="B65" s="2"/>
      <c r="C65" s="2"/>
      <c r="D65" s="2"/>
      <c r="E65" s="2"/>
      <c r="F65" s="2"/>
      <c r="G65" s="2"/>
      <c r="H65" s="2"/>
      <c r="I65" s="2"/>
      <c r="J65" s="3"/>
      <c r="K65" s="3"/>
      <c r="L65" s="3"/>
      <c r="M65" s="2"/>
      <c r="N65" s="192"/>
      <c r="O65" s="193"/>
      <c r="Q65" s="80" t="s">
        <v>4</v>
      </c>
      <c r="R65" s="81" t="s">
        <v>5</v>
      </c>
      <c r="S65" s="81" t="s">
        <v>6</v>
      </c>
      <c r="T65" s="81" t="s">
        <v>37</v>
      </c>
      <c r="U65" s="82" t="s">
        <v>7</v>
      </c>
      <c r="V65" s="3"/>
      <c r="W65" s="3"/>
    </row>
    <row r="66" spans="1:23" ht="15" customHeight="1" x14ac:dyDescent="0.3">
      <c r="A66" s="2"/>
      <c r="B66" s="2"/>
      <c r="C66" s="2"/>
      <c r="D66" s="2"/>
      <c r="E66" s="2"/>
      <c r="F66" s="2"/>
      <c r="G66" s="2"/>
      <c r="H66" s="2"/>
      <c r="I66" s="2"/>
      <c r="J66" s="3"/>
      <c r="K66" s="3"/>
      <c r="L66" s="3"/>
      <c r="M66" s="3"/>
      <c r="N66" s="171" t="s">
        <v>56</v>
      </c>
      <c r="O66" s="172"/>
      <c r="P66" s="173"/>
      <c r="Q66" s="134">
        <v>0</v>
      </c>
      <c r="R66" s="135">
        <v>0</v>
      </c>
      <c r="S66" s="135">
        <v>0</v>
      </c>
      <c r="T66" s="135">
        <v>0</v>
      </c>
      <c r="U66" s="136">
        <v>0</v>
      </c>
      <c r="V66" s="3"/>
      <c r="W66" s="3"/>
    </row>
    <row r="67" spans="1:23" ht="15" customHeight="1" x14ac:dyDescent="0.3">
      <c r="A67" s="2"/>
      <c r="B67" s="2"/>
      <c r="C67" s="2"/>
      <c r="D67" s="2"/>
      <c r="E67" s="2"/>
      <c r="F67" s="2"/>
      <c r="G67" s="2"/>
      <c r="H67" s="2"/>
      <c r="I67" s="2"/>
      <c r="J67" s="3"/>
      <c r="K67" s="3"/>
      <c r="L67" s="3"/>
      <c r="M67" s="3"/>
      <c r="N67" s="174" t="s">
        <v>57</v>
      </c>
      <c r="O67" s="175"/>
      <c r="P67" s="176"/>
      <c r="Q67" s="137">
        <v>0</v>
      </c>
      <c r="R67" s="138">
        <v>0</v>
      </c>
      <c r="S67" s="138">
        <v>0</v>
      </c>
      <c r="T67" s="138">
        <v>0</v>
      </c>
      <c r="U67" s="139">
        <v>0</v>
      </c>
      <c r="V67" s="3"/>
      <c r="W67" s="3"/>
    </row>
    <row r="68" spans="1:23" ht="15" customHeight="1" x14ac:dyDescent="0.3">
      <c r="A68" s="2"/>
      <c r="B68" s="2"/>
      <c r="C68" s="2"/>
      <c r="D68" s="2"/>
      <c r="E68" s="2"/>
      <c r="F68" s="2"/>
      <c r="G68" s="2"/>
      <c r="H68" s="2"/>
      <c r="I68" s="2"/>
      <c r="J68" s="3"/>
      <c r="K68" s="3"/>
      <c r="L68" s="3"/>
      <c r="M68" s="3"/>
      <c r="N68" s="187" t="s">
        <v>38</v>
      </c>
      <c r="O68" s="188"/>
      <c r="P68" s="189"/>
      <c r="Q68" s="140">
        <f>Q66-Q67</f>
        <v>0</v>
      </c>
      <c r="R68" s="141">
        <f t="shared" ref="R68:U68" si="31">R66-R67</f>
        <v>0</v>
      </c>
      <c r="S68" s="141">
        <f t="shared" si="31"/>
        <v>0</v>
      </c>
      <c r="T68" s="141">
        <f t="shared" si="31"/>
        <v>0</v>
      </c>
      <c r="U68" s="142">
        <f t="shared" si="31"/>
        <v>0</v>
      </c>
      <c r="V68" s="3"/>
      <c r="W68" s="3"/>
    </row>
    <row r="69" spans="1:23" ht="15" customHeight="1" x14ac:dyDescent="0.3">
      <c r="A69" s="2"/>
      <c r="B69" s="2"/>
      <c r="C69" s="2"/>
      <c r="D69" s="2"/>
      <c r="E69" s="2"/>
      <c r="F69" s="2"/>
      <c r="G69" s="2"/>
      <c r="H69" s="2"/>
      <c r="I69" s="2"/>
      <c r="J69" s="3"/>
      <c r="K69" s="3"/>
      <c r="L69" s="3"/>
      <c r="M69" s="3"/>
      <c r="N69" s="184" t="s">
        <v>39</v>
      </c>
      <c r="O69" s="185"/>
      <c r="P69" s="186"/>
      <c r="Q69" s="143" t="str">
        <f>IFERROR(Q66/Q67,"N/A")</f>
        <v>N/A</v>
      </c>
      <c r="R69" s="144" t="str">
        <f t="shared" ref="R69:U69" si="32">IFERROR(R66/R67,"N/A")</f>
        <v>N/A</v>
      </c>
      <c r="S69" s="144" t="str">
        <f t="shared" si="32"/>
        <v>N/A</v>
      </c>
      <c r="T69" s="144" t="str">
        <f t="shared" si="32"/>
        <v>N/A</v>
      </c>
      <c r="U69" s="145" t="str">
        <f t="shared" si="32"/>
        <v>N/A</v>
      </c>
      <c r="V69" s="3"/>
      <c r="W69" s="3"/>
    </row>
    <row r="70" spans="1:23" x14ac:dyDescent="0.3">
      <c r="A70" s="2"/>
      <c r="B70" s="2"/>
      <c r="C70" s="2"/>
      <c r="D70" s="2"/>
      <c r="E70" s="2"/>
      <c r="F70" s="2"/>
      <c r="G70" s="2"/>
      <c r="H70" s="2"/>
      <c r="I70" s="2"/>
      <c r="J70" s="3"/>
      <c r="K70" s="3"/>
      <c r="L70" s="3"/>
      <c r="M70" s="3"/>
      <c r="N70" s="169"/>
      <c r="O70" s="170"/>
      <c r="P70" s="170"/>
      <c r="Q70" s="149"/>
      <c r="R70" s="149"/>
      <c r="S70" s="149"/>
      <c r="T70" s="149"/>
      <c r="U70" s="150"/>
      <c r="V70" s="3"/>
      <c r="W70" s="3"/>
    </row>
    <row r="71" spans="1:23" x14ac:dyDescent="0.3">
      <c r="A71" s="2"/>
      <c r="B71" s="2"/>
      <c r="C71" s="2"/>
      <c r="D71" s="2"/>
      <c r="E71" s="2"/>
      <c r="F71" s="2"/>
      <c r="G71" s="2"/>
      <c r="H71" s="2"/>
      <c r="I71" s="2"/>
      <c r="J71" s="3"/>
      <c r="K71" s="3"/>
      <c r="L71" s="3"/>
      <c r="M71" s="3"/>
      <c r="N71" s="171" t="s">
        <v>58</v>
      </c>
      <c r="O71" s="172"/>
      <c r="P71" s="173"/>
      <c r="Q71" s="134">
        <v>0</v>
      </c>
      <c r="R71" s="135">
        <v>0</v>
      </c>
      <c r="S71" s="135">
        <v>0</v>
      </c>
      <c r="T71" s="135">
        <v>0</v>
      </c>
      <c r="U71" s="136">
        <v>0</v>
      </c>
      <c r="V71" s="3"/>
      <c r="W71" s="3"/>
    </row>
    <row r="72" spans="1:23" x14ac:dyDescent="0.3">
      <c r="A72" s="2"/>
      <c r="B72" s="2"/>
      <c r="C72" s="2"/>
      <c r="D72" s="2"/>
      <c r="E72" s="2"/>
      <c r="F72" s="2"/>
      <c r="G72" s="2"/>
      <c r="H72" s="2"/>
      <c r="I72" s="2"/>
      <c r="J72" s="3"/>
      <c r="K72" s="3"/>
      <c r="L72" s="3"/>
      <c r="M72" s="3"/>
      <c r="N72" s="174" t="s">
        <v>59</v>
      </c>
      <c r="O72" s="175"/>
      <c r="P72" s="176"/>
      <c r="Q72" s="137">
        <v>0</v>
      </c>
      <c r="R72" s="138">
        <v>0</v>
      </c>
      <c r="S72" s="138">
        <v>0</v>
      </c>
      <c r="T72" s="138">
        <v>0</v>
      </c>
      <c r="U72" s="139">
        <v>0</v>
      </c>
      <c r="V72" s="3"/>
      <c r="W72" s="3"/>
    </row>
    <row r="73" spans="1:23" ht="15" customHeight="1" x14ac:dyDescent="0.3">
      <c r="A73" s="2"/>
      <c r="B73" s="2"/>
      <c r="C73" s="2"/>
      <c r="D73" s="2"/>
      <c r="E73" s="2"/>
      <c r="F73" s="2"/>
      <c r="G73" s="2"/>
      <c r="H73" s="2"/>
      <c r="I73" s="2"/>
      <c r="J73" s="3"/>
      <c r="K73" s="3"/>
      <c r="L73" s="3"/>
      <c r="M73" s="3"/>
      <c r="N73" s="177" t="s">
        <v>60</v>
      </c>
      <c r="O73" s="178"/>
      <c r="P73" s="179"/>
      <c r="Q73" s="146" t="str">
        <f>IFERROR(Q71/Q72,"N/A")</f>
        <v>N/A</v>
      </c>
      <c r="R73" s="147" t="str">
        <f t="shared" ref="R73:U73" si="33">IFERROR(R71/R72,"N/A")</f>
        <v>N/A</v>
      </c>
      <c r="S73" s="147" t="str">
        <f t="shared" si="33"/>
        <v>N/A</v>
      </c>
      <c r="T73" s="147" t="str">
        <f t="shared" si="33"/>
        <v>N/A</v>
      </c>
      <c r="U73" s="148" t="str">
        <f t="shared" si="33"/>
        <v>N/A</v>
      </c>
      <c r="V73" s="3"/>
      <c r="W73" s="3"/>
    </row>
    <row r="74" spans="1:23" x14ac:dyDescent="0.3">
      <c r="A74" s="2"/>
      <c r="B74" s="6"/>
      <c r="C74" s="6"/>
      <c r="D74" s="24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2"/>
      <c r="S74" s="2"/>
      <c r="T74" s="2"/>
      <c r="U74" s="2"/>
      <c r="V74" s="2"/>
      <c r="W74" s="2"/>
    </row>
  </sheetData>
  <mergeCells count="22">
    <mergeCell ref="B57:C57"/>
    <mergeCell ref="N65:O65"/>
    <mergeCell ref="J56:U56"/>
    <mergeCell ref="F3:H3"/>
    <mergeCell ref="F56:H56"/>
    <mergeCell ref="J23:U23"/>
    <mergeCell ref="F23:H23"/>
    <mergeCell ref="D3:D4"/>
    <mergeCell ref="B4:C4"/>
    <mergeCell ref="D23:D24"/>
    <mergeCell ref="B24:C24"/>
    <mergeCell ref="E23:E24"/>
    <mergeCell ref="N70:P70"/>
    <mergeCell ref="N71:P71"/>
    <mergeCell ref="N72:P72"/>
    <mergeCell ref="N73:P73"/>
    <mergeCell ref="D56:D57"/>
    <mergeCell ref="E56:E57"/>
    <mergeCell ref="N66:P66"/>
    <mergeCell ref="N67:P67"/>
    <mergeCell ref="N69:P69"/>
    <mergeCell ref="N68:P68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A77E2E-495F-468D-B54E-C93CAB52AB32}">
  <dimension ref="A1:W74"/>
  <sheetViews>
    <sheetView tabSelected="1" zoomScaleNormal="100" workbookViewId="0">
      <selection activeCell="W13" sqref="W13"/>
    </sheetView>
  </sheetViews>
  <sheetFormatPr defaultColWidth="9.109375" defaultRowHeight="14.4" x14ac:dyDescent="0.3"/>
  <cols>
    <col min="1" max="1" width="2.88671875" customWidth="1"/>
    <col min="2" max="2" width="37" customWidth="1"/>
    <col min="3" max="3" width="2.6640625" customWidth="1"/>
    <col min="4" max="4" width="12.5546875" style="1" bestFit="1" customWidth="1"/>
    <col min="5" max="5" width="0.6640625" style="1" customWidth="1"/>
    <col min="6" max="6" width="12.88671875" style="1" customWidth="1"/>
    <col min="7" max="7" width="10" style="1" bestFit="1" customWidth="1"/>
    <col min="8" max="8" width="12.88671875" style="1" bestFit="1" customWidth="1"/>
    <col min="9" max="9" width="0.5546875" style="1" customWidth="1"/>
    <col min="10" max="11" width="12.88671875" style="1" customWidth="1"/>
    <col min="12" max="12" width="10.88671875" style="1" bestFit="1" customWidth="1"/>
    <col min="13" max="16" width="12.88671875" style="1" customWidth="1"/>
    <col min="17" max="17" width="12.88671875" customWidth="1"/>
    <col min="18" max="18" width="10" bestFit="1" customWidth="1"/>
    <col min="19" max="19" width="11.33203125" customWidth="1"/>
    <col min="20" max="20" width="12.88671875" bestFit="1" customWidth="1"/>
    <col min="21" max="21" width="10" bestFit="1" customWidth="1"/>
    <col min="23" max="23" width="66.109375" bestFit="1" customWidth="1"/>
  </cols>
  <sheetData>
    <row r="1" spans="1:23" x14ac:dyDescent="0.3">
      <c r="A1" s="2"/>
      <c r="B1" s="2"/>
      <c r="C1" s="2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2"/>
      <c r="R1" s="2"/>
      <c r="S1" s="2"/>
      <c r="T1" s="2"/>
      <c r="U1" s="2"/>
      <c r="V1" s="2"/>
      <c r="W1" s="2"/>
    </row>
    <row r="2" spans="1:23" ht="18" x14ac:dyDescent="0.35">
      <c r="A2" s="2"/>
      <c r="B2" s="60" t="s">
        <v>52</v>
      </c>
      <c r="C2" s="2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2"/>
      <c r="R2" s="2"/>
      <c r="S2" s="2"/>
      <c r="T2" s="2"/>
      <c r="U2" s="2"/>
      <c r="V2" s="2"/>
      <c r="W2" s="2"/>
    </row>
    <row r="3" spans="1:23" x14ac:dyDescent="0.3">
      <c r="A3" s="2"/>
      <c r="B3" s="17"/>
      <c r="C3" s="23"/>
      <c r="D3" s="197" t="s">
        <v>35</v>
      </c>
      <c r="E3" s="25"/>
      <c r="F3" s="194" t="s">
        <v>36</v>
      </c>
      <c r="G3" s="195"/>
      <c r="H3" s="196"/>
      <c r="I3" s="25"/>
      <c r="J3" s="125" t="s">
        <v>50</v>
      </c>
      <c r="K3" s="126"/>
      <c r="L3" s="126"/>
      <c r="M3" s="126"/>
      <c r="N3" s="126"/>
      <c r="O3" s="126"/>
      <c r="P3" s="126"/>
      <c r="Q3" s="126"/>
      <c r="R3" s="126"/>
      <c r="S3" s="126"/>
      <c r="T3" s="127"/>
      <c r="U3" s="127"/>
      <c r="V3" s="2"/>
      <c r="W3" s="2"/>
    </row>
    <row r="4" spans="1:23" x14ac:dyDescent="0.3">
      <c r="A4" s="2"/>
      <c r="B4" s="190" t="s">
        <v>53</v>
      </c>
      <c r="C4" s="199"/>
      <c r="D4" s="198"/>
      <c r="E4" s="21"/>
      <c r="F4" s="61" t="s">
        <v>4</v>
      </c>
      <c r="G4" s="20"/>
      <c r="H4" s="62" t="s">
        <v>48</v>
      </c>
      <c r="I4" s="22"/>
      <c r="J4" s="61" t="s">
        <v>5</v>
      </c>
      <c r="K4" s="62" t="s">
        <v>48</v>
      </c>
      <c r="L4" s="20"/>
      <c r="M4" s="61" t="s">
        <v>6</v>
      </c>
      <c r="N4" s="62" t="s">
        <v>48</v>
      </c>
      <c r="O4" s="20"/>
      <c r="P4" s="61" t="s">
        <v>37</v>
      </c>
      <c r="Q4" s="62" t="s">
        <v>48</v>
      </c>
      <c r="R4" s="20"/>
      <c r="S4" s="61" t="s">
        <v>7</v>
      </c>
      <c r="T4" s="62" t="s">
        <v>48</v>
      </c>
      <c r="U4" s="151"/>
      <c r="V4" s="4"/>
      <c r="W4" s="4"/>
    </row>
    <row r="5" spans="1:23" s="2" customFormat="1" x14ac:dyDescent="0.3">
      <c r="B5" s="26" t="s">
        <v>40</v>
      </c>
      <c r="C5" s="27"/>
      <c r="D5" s="166"/>
      <c r="E5" s="28"/>
      <c r="F5" s="167"/>
      <c r="G5" s="28"/>
      <c r="H5" s="63"/>
      <c r="I5" s="28"/>
      <c r="J5" s="167"/>
      <c r="K5" s="63"/>
      <c r="L5" s="28"/>
      <c r="M5" s="167"/>
      <c r="N5" s="63"/>
      <c r="O5" s="28"/>
      <c r="P5" s="167"/>
      <c r="Q5" s="63"/>
      <c r="R5" s="28"/>
      <c r="S5" s="167"/>
      <c r="T5" s="63"/>
      <c r="U5" s="152"/>
    </row>
    <row r="6" spans="1:23" x14ac:dyDescent="0.3">
      <c r="A6" s="2"/>
      <c r="B6" s="29" t="s">
        <v>8</v>
      </c>
      <c r="C6" s="30"/>
      <c r="D6" s="89"/>
      <c r="E6" s="31"/>
      <c r="F6" s="92"/>
      <c r="G6" s="31"/>
      <c r="H6" s="64" t="str">
        <f>IFERROR(F6/F$5,"")</f>
        <v/>
      </c>
      <c r="I6" s="31"/>
      <c r="J6" s="92"/>
      <c r="K6" s="64" t="str">
        <f>IFERROR(J6/J$5,"")</f>
        <v/>
      </c>
      <c r="L6" s="31"/>
      <c r="M6" s="92"/>
      <c r="N6" s="64" t="str">
        <f t="shared" ref="N6:N10" si="0">IFERROR(M6/M$5,"")</f>
        <v/>
      </c>
      <c r="O6" s="31"/>
      <c r="P6" s="92"/>
      <c r="Q6" s="64" t="str">
        <f t="shared" ref="Q6:Q10" si="1">IFERROR(P6/P$5,"")</f>
        <v/>
      </c>
      <c r="R6" s="31"/>
      <c r="S6" s="92"/>
      <c r="T6" s="64" t="str">
        <f t="shared" ref="T6:T10" si="2">IFERROR(S6/S$5,"")</f>
        <v/>
      </c>
      <c r="U6" s="153"/>
      <c r="V6" s="2"/>
      <c r="W6" s="2"/>
    </row>
    <row r="7" spans="1:23" x14ac:dyDescent="0.3">
      <c r="A7" s="2"/>
      <c r="B7" s="32" t="s">
        <v>41</v>
      </c>
      <c r="C7" s="33"/>
      <c r="D7" s="89"/>
      <c r="E7" s="34"/>
      <c r="F7" s="92"/>
      <c r="G7" s="34"/>
      <c r="H7" s="65" t="str">
        <f t="shared" ref="H7:H10" si="3">IFERROR(F7/F$5,"")</f>
        <v/>
      </c>
      <c r="I7" s="34"/>
      <c r="J7" s="92"/>
      <c r="K7" s="65" t="str">
        <f t="shared" ref="K7:K10" si="4">IFERROR(J7/J$5,"")</f>
        <v/>
      </c>
      <c r="L7" s="34"/>
      <c r="M7" s="92"/>
      <c r="N7" s="65" t="str">
        <f t="shared" si="0"/>
        <v/>
      </c>
      <c r="O7" s="34"/>
      <c r="P7" s="92"/>
      <c r="Q7" s="65" t="str">
        <f t="shared" si="1"/>
        <v/>
      </c>
      <c r="R7" s="34"/>
      <c r="S7" s="92"/>
      <c r="T7" s="65" t="str">
        <f t="shared" si="2"/>
        <v/>
      </c>
      <c r="U7" s="154"/>
      <c r="V7" s="2"/>
      <c r="W7" s="2"/>
    </row>
    <row r="8" spans="1:23" x14ac:dyDescent="0.3">
      <c r="A8" s="2"/>
      <c r="B8" s="29" t="s">
        <v>42</v>
      </c>
      <c r="C8" s="30"/>
      <c r="D8" s="89"/>
      <c r="E8" s="31"/>
      <c r="F8" s="92"/>
      <c r="G8" s="31"/>
      <c r="H8" s="64" t="str">
        <f t="shared" si="3"/>
        <v/>
      </c>
      <c r="I8" s="31"/>
      <c r="J8" s="92"/>
      <c r="K8" s="64" t="str">
        <f t="shared" si="4"/>
        <v/>
      </c>
      <c r="L8" s="31"/>
      <c r="M8" s="92"/>
      <c r="N8" s="64" t="str">
        <f t="shared" si="0"/>
        <v/>
      </c>
      <c r="O8" s="31"/>
      <c r="P8" s="92"/>
      <c r="Q8" s="64" t="str">
        <f t="shared" si="1"/>
        <v/>
      </c>
      <c r="R8" s="31"/>
      <c r="S8" s="92"/>
      <c r="T8" s="64" t="str">
        <f t="shared" si="2"/>
        <v/>
      </c>
      <c r="U8" s="153"/>
      <c r="V8" s="2"/>
      <c r="W8" s="2"/>
    </row>
    <row r="9" spans="1:23" x14ac:dyDescent="0.3">
      <c r="A9" s="2"/>
      <c r="B9" s="35" t="s">
        <v>44</v>
      </c>
      <c r="C9" s="36"/>
      <c r="D9" s="90"/>
      <c r="E9" s="51"/>
      <c r="F9" s="91"/>
      <c r="G9" s="51"/>
      <c r="H9" s="66" t="str">
        <f t="shared" si="3"/>
        <v/>
      </c>
      <c r="I9" s="51"/>
      <c r="J9" s="91"/>
      <c r="K9" s="66" t="str">
        <f t="shared" si="4"/>
        <v/>
      </c>
      <c r="L9" s="51"/>
      <c r="M9" s="91"/>
      <c r="N9" s="66" t="str">
        <f t="shared" si="0"/>
        <v/>
      </c>
      <c r="O9" s="51"/>
      <c r="P9" s="91"/>
      <c r="Q9" s="66" t="str">
        <f t="shared" si="1"/>
        <v/>
      </c>
      <c r="R9" s="51"/>
      <c r="S9" s="91"/>
      <c r="T9" s="66" t="str">
        <f t="shared" si="2"/>
        <v/>
      </c>
      <c r="U9" s="155"/>
      <c r="V9" s="2"/>
      <c r="W9" s="2"/>
    </row>
    <row r="10" spans="1:23" x14ac:dyDescent="0.3">
      <c r="A10" s="2"/>
      <c r="B10" s="10" t="s">
        <v>10</v>
      </c>
      <c r="C10" s="11"/>
      <c r="D10" s="12">
        <f>SUM(D6:D9)</f>
        <v>0</v>
      </c>
      <c r="E10" s="13"/>
      <c r="F10" s="67">
        <f>SUM(F6:F9)</f>
        <v>0</v>
      </c>
      <c r="G10" s="13"/>
      <c r="H10" s="68" t="str">
        <f t="shared" si="3"/>
        <v/>
      </c>
      <c r="I10" s="13"/>
      <c r="J10" s="67">
        <f>SUM(J6:J9)</f>
        <v>0</v>
      </c>
      <c r="K10" s="68" t="str">
        <f t="shared" si="4"/>
        <v/>
      </c>
      <c r="L10" s="13"/>
      <c r="M10" s="67">
        <f>SUM(M6:M9)</f>
        <v>0</v>
      </c>
      <c r="N10" s="68" t="str">
        <f t="shared" si="0"/>
        <v/>
      </c>
      <c r="O10" s="13"/>
      <c r="P10" s="67">
        <f>SUM(P6:P9)</f>
        <v>0</v>
      </c>
      <c r="Q10" s="68" t="str">
        <f t="shared" si="1"/>
        <v/>
      </c>
      <c r="R10" s="13"/>
      <c r="S10" s="67">
        <f>SUM(S6:S9)</f>
        <v>0</v>
      </c>
      <c r="T10" s="68" t="str">
        <f t="shared" si="2"/>
        <v/>
      </c>
      <c r="U10" s="156"/>
      <c r="V10" s="2"/>
      <c r="W10" s="2"/>
    </row>
    <row r="11" spans="1:23" x14ac:dyDescent="0.3">
      <c r="A11" s="2"/>
      <c r="B11" s="8"/>
      <c r="C11" s="8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2"/>
      <c r="W11" s="2"/>
    </row>
    <row r="12" spans="1:23" x14ac:dyDescent="0.3">
      <c r="A12" s="2"/>
      <c r="B12" s="40" t="s">
        <v>54</v>
      </c>
      <c r="C12" s="18"/>
      <c r="D12" s="18"/>
      <c r="E12" s="19"/>
      <c r="F12" s="61" t="s">
        <v>4</v>
      </c>
      <c r="G12" s="20"/>
      <c r="H12" s="62" t="s">
        <v>48</v>
      </c>
      <c r="I12" s="20"/>
      <c r="J12" s="61" t="s">
        <v>5</v>
      </c>
      <c r="K12" s="62" t="s">
        <v>48</v>
      </c>
      <c r="L12" s="20"/>
      <c r="M12" s="61" t="s">
        <v>6</v>
      </c>
      <c r="N12" s="62" t="s">
        <v>48</v>
      </c>
      <c r="O12" s="20"/>
      <c r="P12" s="61" t="s">
        <v>37</v>
      </c>
      <c r="Q12" s="62" t="s">
        <v>48</v>
      </c>
      <c r="R12" s="20"/>
      <c r="S12" s="61" t="s">
        <v>7</v>
      </c>
      <c r="T12" s="62" t="s">
        <v>48</v>
      </c>
      <c r="U12" s="151"/>
      <c r="V12" s="2"/>
      <c r="W12" s="2"/>
    </row>
    <row r="13" spans="1:23" s="2" customFormat="1" x14ac:dyDescent="0.3">
      <c r="B13" s="26" t="s">
        <v>0</v>
      </c>
      <c r="C13" s="27"/>
      <c r="D13" s="166"/>
      <c r="E13" s="28"/>
      <c r="F13" s="167"/>
      <c r="G13" s="28"/>
      <c r="H13" s="63"/>
      <c r="I13" s="28"/>
      <c r="J13" s="167"/>
      <c r="K13" s="63"/>
      <c r="L13" s="28"/>
      <c r="M13" s="167"/>
      <c r="N13" s="63"/>
      <c r="O13" s="28"/>
      <c r="P13" s="167"/>
      <c r="Q13" s="63"/>
      <c r="R13" s="28"/>
      <c r="S13" s="167"/>
      <c r="T13" s="63"/>
      <c r="U13" s="152"/>
    </row>
    <row r="14" spans="1:23" x14ac:dyDescent="0.3">
      <c r="A14" s="2"/>
      <c r="B14" s="94" t="s">
        <v>49</v>
      </c>
      <c r="C14" s="95"/>
      <c r="D14" s="96"/>
      <c r="E14" s="31"/>
      <c r="F14" s="92"/>
      <c r="G14" s="31"/>
      <c r="H14" s="64" t="str">
        <f>IFERROR(F14/F$13,"")</f>
        <v/>
      </c>
      <c r="I14" s="31"/>
      <c r="J14" s="92"/>
      <c r="K14" s="64" t="str">
        <f>IFERROR(J14/J$13,"")</f>
        <v/>
      </c>
      <c r="L14" s="31"/>
      <c r="M14" s="92"/>
      <c r="N14" s="64" t="str">
        <f t="shared" ref="N14:N18" si="5">IFERROR(M14/M$13,"")</f>
        <v/>
      </c>
      <c r="O14" s="31"/>
      <c r="P14" s="92"/>
      <c r="Q14" s="64" t="str">
        <f t="shared" ref="Q14:Q18" si="6">IFERROR(P14/P$13,"")</f>
        <v/>
      </c>
      <c r="R14" s="31"/>
      <c r="S14" s="92"/>
      <c r="T14" s="64" t="str">
        <f t="shared" ref="T14:T18" si="7">IFERROR(S14/S$13,"")</f>
        <v/>
      </c>
      <c r="U14" s="153"/>
      <c r="V14" s="2"/>
      <c r="W14" s="2"/>
    </row>
    <row r="15" spans="1:23" x14ac:dyDescent="0.3">
      <c r="A15" s="2"/>
      <c r="B15" s="32" t="s">
        <v>43</v>
      </c>
      <c r="C15" s="33"/>
      <c r="D15" s="89"/>
      <c r="E15" s="34"/>
      <c r="F15" s="92"/>
      <c r="G15" s="34"/>
      <c r="H15" s="65" t="str">
        <f t="shared" ref="H15:H18" si="8">IFERROR(F15/F$13,"")</f>
        <v/>
      </c>
      <c r="I15" s="34"/>
      <c r="J15" s="92"/>
      <c r="K15" s="65" t="str">
        <f t="shared" ref="K15:K18" si="9">IFERROR(J15/J$13,"")</f>
        <v/>
      </c>
      <c r="L15" s="34"/>
      <c r="M15" s="92"/>
      <c r="N15" s="65" t="str">
        <f t="shared" si="5"/>
        <v/>
      </c>
      <c r="O15" s="34"/>
      <c r="P15" s="92"/>
      <c r="Q15" s="65" t="str">
        <f t="shared" si="6"/>
        <v/>
      </c>
      <c r="R15" s="34"/>
      <c r="S15" s="92"/>
      <c r="T15" s="65" t="str">
        <f t="shared" si="7"/>
        <v/>
      </c>
      <c r="U15" s="154"/>
      <c r="V15" s="2"/>
      <c r="W15" s="2"/>
    </row>
    <row r="16" spans="1:23" x14ac:dyDescent="0.3">
      <c r="A16" s="2"/>
      <c r="B16" s="29" t="s">
        <v>42</v>
      </c>
      <c r="C16" s="30"/>
      <c r="D16" s="89"/>
      <c r="E16" s="31"/>
      <c r="F16" s="92"/>
      <c r="G16" s="31"/>
      <c r="H16" s="64" t="str">
        <f t="shared" si="8"/>
        <v/>
      </c>
      <c r="I16" s="31"/>
      <c r="J16" s="92"/>
      <c r="K16" s="64" t="str">
        <f t="shared" si="9"/>
        <v/>
      </c>
      <c r="L16" s="31"/>
      <c r="M16" s="92"/>
      <c r="N16" s="64" t="str">
        <f t="shared" si="5"/>
        <v/>
      </c>
      <c r="O16" s="31"/>
      <c r="P16" s="92"/>
      <c r="Q16" s="64" t="str">
        <f t="shared" si="6"/>
        <v/>
      </c>
      <c r="R16" s="31"/>
      <c r="S16" s="92"/>
      <c r="T16" s="64" t="str">
        <f t="shared" si="7"/>
        <v/>
      </c>
      <c r="U16" s="153"/>
      <c r="V16" s="2"/>
      <c r="W16" s="2"/>
    </row>
    <row r="17" spans="1:23" x14ac:dyDescent="0.3">
      <c r="A17" s="2"/>
      <c r="B17" s="35" t="s">
        <v>44</v>
      </c>
      <c r="C17" s="36"/>
      <c r="D17" s="90"/>
      <c r="E17" s="51"/>
      <c r="F17" s="91"/>
      <c r="G17" s="51"/>
      <c r="H17" s="66" t="str">
        <f t="shared" si="8"/>
        <v/>
      </c>
      <c r="I17" s="51"/>
      <c r="J17" s="91"/>
      <c r="K17" s="66" t="str">
        <f t="shared" si="9"/>
        <v/>
      </c>
      <c r="L17" s="51"/>
      <c r="M17" s="91"/>
      <c r="N17" s="66" t="str">
        <f t="shared" si="5"/>
        <v/>
      </c>
      <c r="O17" s="51"/>
      <c r="P17" s="91"/>
      <c r="Q17" s="66" t="str">
        <f t="shared" si="6"/>
        <v/>
      </c>
      <c r="R17" s="51"/>
      <c r="S17" s="91"/>
      <c r="T17" s="66" t="str">
        <f t="shared" si="7"/>
        <v/>
      </c>
      <c r="U17" s="155"/>
      <c r="V17" s="2"/>
      <c r="W17" s="2"/>
    </row>
    <row r="18" spans="1:23" x14ac:dyDescent="0.3">
      <c r="A18" s="2"/>
      <c r="B18" s="14" t="s">
        <v>9</v>
      </c>
      <c r="C18" s="15"/>
      <c r="D18" s="16">
        <f>SUM(D14:D17)</f>
        <v>0</v>
      </c>
      <c r="E18" s="13"/>
      <c r="F18" s="67">
        <f>SUM(F14:F17)</f>
        <v>0</v>
      </c>
      <c r="G18" s="13"/>
      <c r="H18" s="68" t="str">
        <f t="shared" si="8"/>
        <v/>
      </c>
      <c r="I18" s="13"/>
      <c r="J18" s="67">
        <f>SUM(J14:J17)</f>
        <v>0</v>
      </c>
      <c r="K18" s="68" t="str">
        <f t="shared" si="9"/>
        <v/>
      </c>
      <c r="L18" s="13"/>
      <c r="M18" s="67">
        <f>SUM(M14:M17)</f>
        <v>0</v>
      </c>
      <c r="N18" s="68" t="str">
        <f t="shared" si="5"/>
        <v/>
      </c>
      <c r="O18" s="13"/>
      <c r="P18" s="67">
        <f>SUM(P14:P17)</f>
        <v>0</v>
      </c>
      <c r="Q18" s="68" t="str">
        <f t="shared" si="6"/>
        <v/>
      </c>
      <c r="R18" s="13"/>
      <c r="S18" s="67">
        <f>SUM(S14:S17)</f>
        <v>0</v>
      </c>
      <c r="T18" s="68" t="str">
        <f t="shared" si="7"/>
        <v/>
      </c>
      <c r="U18" s="156"/>
      <c r="V18" s="2"/>
      <c r="W18" s="2"/>
    </row>
    <row r="19" spans="1:23" ht="15" thickBot="1" x14ac:dyDescent="0.35">
      <c r="A19" s="2"/>
      <c r="B19" s="157"/>
      <c r="C19" s="157"/>
      <c r="D19" s="158"/>
      <c r="E19" s="158"/>
      <c r="F19" s="158"/>
      <c r="G19" s="158"/>
      <c r="H19" s="158"/>
      <c r="I19" s="158"/>
      <c r="J19" s="158"/>
      <c r="K19" s="158"/>
      <c r="L19" s="158"/>
      <c r="M19" s="158"/>
      <c r="N19" s="158"/>
      <c r="O19" s="158"/>
      <c r="P19" s="158"/>
      <c r="Q19" s="158"/>
      <c r="R19" s="158"/>
      <c r="S19" s="158"/>
      <c r="T19" s="158"/>
      <c r="U19" s="158"/>
      <c r="V19" s="2"/>
      <c r="W19" s="2"/>
    </row>
    <row r="20" spans="1:23" ht="15.6" thickTop="1" thickBot="1" x14ac:dyDescent="0.35">
      <c r="A20" s="2"/>
      <c r="B20" s="163" t="s">
        <v>1</v>
      </c>
      <c r="C20" s="162"/>
      <c r="D20" s="159">
        <f>+D18+D10</f>
        <v>0</v>
      </c>
      <c r="E20" s="50"/>
      <c r="F20" s="71">
        <f>+F18+F10</f>
        <v>0</v>
      </c>
      <c r="G20" s="50"/>
      <c r="H20" s="160" t="str">
        <f>IFERROR(+F20/(F13+F5),"")</f>
        <v/>
      </c>
      <c r="I20" s="50"/>
      <c r="J20" s="71">
        <f>+J10+J18</f>
        <v>0</v>
      </c>
      <c r="K20" s="160" t="str">
        <f>IFERROR(+J20/(J13+J5),"")</f>
        <v/>
      </c>
      <c r="L20" s="50"/>
      <c r="M20" s="71">
        <f>+M10+M18</f>
        <v>0</v>
      </c>
      <c r="N20" s="160" t="str">
        <f>IFERROR(+M20/(M13+M5),"")</f>
        <v/>
      </c>
      <c r="O20" s="50"/>
      <c r="P20" s="71">
        <f>+P10+P18</f>
        <v>0</v>
      </c>
      <c r="Q20" s="160" t="str">
        <f>IFERROR(+P20/(P13+P5),"")</f>
        <v/>
      </c>
      <c r="R20" s="50"/>
      <c r="S20" s="71">
        <f>+S10+S18</f>
        <v>0</v>
      </c>
      <c r="T20" s="160" t="str">
        <f>IFERROR(+S20/(S13+S5),"")</f>
        <v/>
      </c>
      <c r="U20" s="161"/>
      <c r="V20" s="2"/>
      <c r="W20" s="2"/>
    </row>
    <row r="21" spans="1:23" ht="15" thickTop="1" x14ac:dyDescent="0.3">
      <c r="A21" s="2"/>
      <c r="B21" s="2"/>
      <c r="C21" s="2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2"/>
      <c r="S21" s="2"/>
      <c r="T21" s="2"/>
      <c r="U21" s="2"/>
      <c r="V21" s="2"/>
      <c r="W21" s="2"/>
    </row>
    <row r="22" spans="1:23" ht="18" x14ac:dyDescent="0.35">
      <c r="A22" s="2"/>
      <c r="B22" s="60" t="s">
        <v>2</v>
      </c>
      <c r="C22" s="2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2"/>
      <c r="S22" s="2"/>
      <c r="T22" s="2"/>
      <c r="U22" s="2"/>
      <c r="V22" s="2"/>
      <c r="W22" s="2"/>
    </row>
    <row r="23" spans="1:23" ht="15" customHeight="1" x14ac:dyDescent="0.3">
      <c r="A23" s="2"/>
      <c r="B23" s="17"/>
      <c r="C23" s="53"/>
      <c r="D23" s="180" t="s">
        <v>35</v>
      </c>
      <c r="E23" s="200"/>
      <c r="F23" s="194" t="s">
        <v>36</v>
      </c>
      <c r="G23" s="195"/>
      <c r="H23" s="196"/>
      <c r="I23" s="54"/>
      <c r="J23" s="194" t="s">
        <v>50</v>
      </c>
      <c r="K23" s="195"/>
      <c r="L23" s="195"/>
      <c r="M23" s="195"/>
      <c r="N23" s="195"/>
      <c r="O23" s="195"/>
      <c r="P23" s="195"/>
      <c r="Q23" s="195"/>
      <c r="R23" s="195"/>
      <c r="S23" s="195"/>
      <c r="T23" s="195"/>
      <c r="U23" s="196"/>
      <c r="V23" s="2"/>
      <c r="W23" s="2"/>
    </row>
    <row r="24" spans="1:23" x14ac:dyDescent="0.3">
      <c r="A24" s="2"/>
      <c r="B24" s="190" t="s">
        <v>3</v>
      </c>
      <c r="C24" s="191"/>
      <c r="D24" s="181"/>
      <c r="E24" s="201"/>
      <c r="F24" s="61" t="s">
        <v>4</v>
      </c>
      <c r="G24" s="62" t="s">
        <v>11</v>
      </c>
      <c r="H24" s="62" t="s">
        <v>51</v>
      </c>
      <c r="I24" s="55"/>
      <c r="J24" s="61" t="s">
        <v>5</v>
      </c>
      <c r="K24" s="128" t="s">
        <v>11</v>
      </c>
      <c r="L24" s="62" t="s">
        <v>51</v>
      </c>
      <c r="M24" s="61" t="s">
        <v>6</v>
      </c>
      <c r="N24" s="128" t="s">
        <v>11</v>
      </c>
      <c r="O24" s="62" t="s">
        <v>51</v>
      </c>
      <c r="P24" s="61" t="s">
        <v>37</v>
      </c>
      <c r="Q24" s="128" t="s">
        <v>11</v>
      </c>
      <c r="R24" s="62" t="s">
        <v>51</v>
      </c>
      <c r="S24" s="61" t="s">
        <v>7</v>
      </c>
      <c r="T24" s="128" t="s">
        <v>11</v>
      </c>
      <c r="U24" s="62" t="s">
        <v>51</v>
      </c>
      <c r="V24" s="2"/>
      <c r="W24" s="2"/>
    </row>
    <row r="25" spans="1:23" x14ac:dyDescent="0.3">
      <c r="A25" s="2"/>
      <c r="B25" s="26" t="s">
        <v>45</v>
      </c>
      <c r="C25" s="27"/>
      <c r="D25" s="117"/>
      <c r="E25" s="28"/>
      <c r="F25" s="115"/>
      <c r="G25" s="118"/>
      <c r="H25" s="119" t="str">
        <f>IFERROR(F25/G25,"")</f>
        <v/>
      </c>
      <c r="I25" s="120"/>
      <c r="J25" s="115"/>
      <c r="K25" s="118"/>
      <c r="L25" s="119" t="str">
        <f>IFERROR(J25/K25,"")</f>
        <v/>
      </c>
      <c r="M25" s="115"/>
      <c r="N25" s="118"/>
      <c r="O25" s="119" t="str">
        <f t="shared" ref="O25:O30" si="10">IFERROR(M25/N25,"")</f>
        <v/>
      </c>
      <c r="P25" s="115"/>
      <c r="Q25" s="118"/>
      <c r="R25" s="119" t="str">
        <f t="shared" ref="R25:R30" si="11">IFERROR(P25/Q25,"")</f>
        <v/>
      </c>
      <c r="S25" s="115"/>
      <c r="T25" s="118"/>
      <c r="U25" s="119" t="str">
        <f t="shared" ref="U25:U30" si="12">IFERROR(S25/T25,"")</f>
        <v/>
      </c>
      <c r="V25" s="2"/>
      <c r="W25" s="2"/>
    </row>
    <row r="26" spans="1:23" x14ac:dyDescent="0.3">
      <c r="A26" s="2"/>
      <c r="B26" s="29" t="s">
        <v>12</v>
      </c>
      <c r="C26" s="30"/>
      <c r="D26" s="121"/>
      <c r="E26" s="31"/>
      <c r="F26" s="92"/>
      <c r="G26" s="122"/>
      <c r="H26" s="64" t="str">
        <f t="shared" ref="H26:H30" si="13">IFERROR(F26/G26,"")</f>
        <v/>
      </c>
      <c r="I26" s="31"/>
      <c r="J26" s="92"/>
      <c r="K26" s="122"/>
      <c r="L26" s="64" t="str">
        <f t="shared" ref="L26:L30" si="14">IFERROR(J26/K26,"")</f>
        <v/>
      </c>
      <c r="M26" s="92"/>
      <c r="N26" s="122"/>
      <c r="O26" s="64" t="str">
        <f t="shared" si="10"/>
        <v/>
      </c>
      <c r="P26" s="92"/>
      <c r="Q26" s="122"/>
      <c r="R26" s="64" t="str">
        <f t="shared" si="11"/>
        <v/>
      </c>
      <c r="S26" s="92"/>
      <c r="T26" s="122"/>
      <c r="U26" s="64" t="str">
        <f t="shared" si="12"/>
        <v/>
      </c>
      <c r="V26" s="2"/>
      <c r="W26" s="2"/>
    </row>
    <row r="27" spans="1:23" x14ac:dyDescent="0.3">
      <c r="A27" s="2"/>
      <c r="B27" s="32" t="s">
        <v>13</v>
      </c>
      <c r="C27" s="33"/>
      <c r="D27" s="121"/>
      <c r="E27" s="34"/>
      <c r="F27" s="92"/>
      <c r="G27" s="122"/>
      <c r="H27" s="65" t="str">
        <f t="shared" si="13"/>
        <v/>
      </c>
      <c r="I27" s="34"/>
      <c r="J27" s="92"/>
      <c r="K27" s="122"/>
      <c r="L27" s="65" t="str">
        <f t="shared" si="14"/>
        <v/>
      </c>
      <c r="M27" s="92"/>
      <c r="N27" s="122"/>
      <c r="O27" s="65" t="str">
        <f t="shared" si="10"/>
        <v/>
      </c>
      <c r="P27" s="92"/>
      <c r="Q27" s="122"/>
      <c r="R27" s="65" t="str">
        <f t="shared" si="11"/>
        <v/>
      </c>
      <c r="S27" s="92"/>
      <c r="T27" s="122"/>
      <c r="U27" s="65" t="str">
        <f t="shared" si="12"/>
        <v/>
      </c>
      <c r="V27" s="2"/>
      <c r="W27" s="2"/>
    </row>
    <row r="28" spans="1:23" x14ac:dyDescent="0.3">
      <c r="A28" s="2"/>
      <c r="B28" s="29" t="s">
        <v>14</v>
      </c>
      <c r="C28" s="30"/>
      <c r="D28" s="121"/>
      <c r="E28" s="31"/>
      <c r="F28" s="92"/>
      <c r="G28" s="122"/>
      <c r="H28" s="64" t="str">
        <f t="shared" si="13"/>
        <v/>
      </c>
      <c r="I28" s="31"/>
      <c r="J28" s="92"/>
      <c r="K28" s="122"/>
      <c r="L28" s="64" t="str">
        <f t="shared" si="14"/>
        <v/>
      </c>
      <c r="M28" s="92"/>
      <c r="N28" s="122"/>
      <c r="O28" s="64" t="str">
        <f t="shared" si="10"/>
        <v/>
      </c>
      <c r="P28" s="92"/>
      <c r="Q28" s="122"/>
      <c r="R28" s="64" t="str">
        <f t="shared" si="11"/>
        <v/>
      </c>
      <c r="S28" s="92"/>
      <c r="T28" s="122"/>
      <c r="U28" s="64" t="str">
        <f t="shared" si="12"/>
        <v/>
      </c>
      <c r="V28" s="2"/>
      <c r="W28" s="2"/>
    </row>
    <row r="29" spans="1:23" x14ac:dyDescent="0.3">
      <c r="A29" s="2"/>
      <c r="B29" s="108" t="s">
        <v>15</v>
      </c>
      <c r="C29" s="109"/>
      <c r="D29" s="123"/>
      <c r="E29" s="51"/>
      <c r="F29" s="116"/>
      <c r="G29" s="124"/>
      <c r="H29" s="111" t="str">
        <f t="shared" si="13"/>
        <v/>
      </c>
      <c r="I29" s="110"/>
      <c r="J29" s="116"/>
      <c r="K29" s="124"/>
      <c r="L29" s="111" t="str">
        <f t="shared" si="14"/>
        <v/>
      </c>
      <c r="M29" s="116"/>
      <c r="N29" s="124"/>
      <c r="O29" s="111" t="str">
        <f t="shared" si="10"/>
        <v/>
      </c>
      <c r="P29" s="116"/>
      <c r="Q29" s="124"/>
      <c r="R29" s="111" t="str">
        <f t="shared" si="11"/>
        <v/>
      </c>
      <c r="S29" s="116"/>
      <c r="T29" s="124"/>
      <c r="U29" s="111" t="str">
        <f t="shared" si="12"/>
        <v/>
      </c>
      <c r="V29" s="2"/>
      <c r="W29" s="2"/>
    </row>
    <row r="30" spans="1:23" x14ac:dyDescent="0.3">
      <c r="A30" s="2"/>
      <c r="B30" s="42" t="s">
        <v>17</v>
      </c>
      <c r="C30" s="97"/>
      <c r="D30" s="98">
        <f>SUM(D25:D29)</f>
        <v>0</v>
      </c>
      <c r="E30" s="129"/>
      <c r="F30" s="69">
        <f>SUM(F25:F29)</f>
        <v>0</v>
      </c>
      <c r="G30" s="129">
        <f>SUM(G25:G29)</f>
        <v>0</v>
      </c>
      <c r="H30" s="99" t="str">
        <f t="shared" si="13"/>
        <v/>
      </c>
      <c r="I30" s="49"/>
      <c r="J30" s="69">
        <f>SUM(J25:J29)</f>
        <v>0</v>
      </c>
      <c r="K30" s="129">
        <f>SUM(K25:K29)</f>
        <v>0</v>
      </c>
      <c r="L30" s="99" t="str">
        <f t="shared" si="14"/>
        <v/>
      </c>
      <c r="M30" s="69">
        <f>SUM(M25:M29)</f>
        <v>0</v>
      </c>
      <c r="N30" s="129">
        <f>SUM(N25:N29)</f>
        <v>0</v>
      </c>
      <c r="O30" s="99" t="str">
        <f t="shared" si="10"/>
        <v/>
      </c>
      <c r="P30" s="69">
        <f t="shared" ref="P30" si="15">SUM(P25:P29)</f>
        <v>0</v>
      </c>
      <c r="Q30" s="129">
        <f>SUM(Q25:Q29)</f>
        <v>0</v>
      </c>
      <c r="R30" s="99" t="str">
        <f t="shared" si="11"/>
        <v/>
      </c>
      <c r="S30" s="69">
        <f t="shared" ref="S30" si="16">SUM(S25:S29)</f>
        <v>0</v>
      </c>
      <c r="T30" s="129">
        <f>SUM(T25:T29)</f>
        <v>0</v>
      </c>
      <c r="U30" s="99" t="str">
        <f t="shared" si="12"/>
        <v/>
      </c>
      <c r="V30" s="2"/>
      <c r="W30" s="2"/>
    </row>
    <row r="31" spans="1:23" x14ac:dyDescent="0.3">
      <c r="A31" s="2"/>
      <c r="B31" s="130"/>
      <c r="C31" s="130"/>
      <c r="D31" s="85"/>
      <c r="E31" s="84"/>
      <c r="F31" s="84"/>
      <c r="G31" s="84"/>
      <c r="H31" s="84"/>
      <c r="I31" s="84"/>
      <c r="J31" s="84"/>
      <c r="K31" s="84"/>
      <c r="L31" s="84"/>
      <c r="M31" s="84"/>
      <c r="N31" s="84"/>
      <c r="O31" s="84"/>
      <c r="P31" s="84"/>
      <c r="Q31" s="84"/>
      <c r="R31" s="2"/>
      <c r="S31" s="2"/>
      <c r="V31" s="2"/>
      <c r="W31" s="2"/>
    </row>
    <row r="32" spans="1:23" x14ac:dyDescent="0.3">
      <c r="A32" s="2"/>
      <c r="B32" s="42" t="s">
        <v>16</v>
      </c>
      <c r="C32" s="41"/>
      <c r="D32" s="164"/>
      <c r="E32" s="48"/>
      <c r="F32" s="165"/>
      <c r="G32" s="49"/>
      <c r="H32" s="70" t="str">
        <f>IFERROR(+F32/F30,"")</f>
        <v/>
      </c>
      <c r="I32" s="48"/>
      <c r="J32" s="165"/>
      <c r="K32" s="49"/>
      <c r="L32" s="70" t="str">
        <f>IFERROR(+J32/J30,"")</f>
        <v/>
      </c>
      <c r="M32" s="165"/>
      <c r="N32" s="49"/>
      <c r="O32" s="70" t="str">
        <f>IFERROR(+M32/M30,"")</f>
        <v/>
      </c>
      <c r="P32" s="165"/>
      <c r="Q32" s="70" t="str">
        <f>IFERROR(+P32/P30,"")</f>
        <v/>
      </c>
      <c r="R32" s="52"/>
      <c r="S32" s="165"/>
      <c r="T32" s="70" t="str">
        <f>IFERROR(+S32/S30,"")</f>
        <v/>
      </c>
      <c r="U32" s="59"/>
      <c r="V32" s="2"/>
      <c r="W32" s="2"/>
    </row>
    <row r="33" spans="1:23" x14ac:dyDescent="0.3">
      <c r="A33" s="2"/>
      <c r="B33" s="77"/>
      <c r="C33" s="130"/>
      <c r="D33" s="85"/>
      <c r="E33" s="84"/>
      <c r="F33" s="85"/>
      <c r="G33" s="85"/>
      <c r="H33" s="85"/>
      <c r="I33" s="84"/>
      <c r="J33" s="85"/>
      <c r="K33" s="85"/>
      <c r="L33" s="84"/>
      <c r="M33" s="85"/>
      <c r="N33" s="85"/>
      <c r="O33" s="84"/>
      <c r="P33" s="85"/>
      <c r="Q33" s="84"/>
      <c r="R33" s="84"/>
      <c r="S33" s="85"/>
      <c r="T33" s="84"/>
      <c r="U33" s="84"/>
      <c r="V33" s="2"/>
      <c r="W33" s="2"/>
    </row>
    <row r="34" spans="1:23" x14ac:dyDescent="0.3">
      <c r="A34" s="2"/>
      <c r="B34" s="42" t="s">
        <v>18</v>
      </c>
      <c r="C34" s="41"/>
      <c r="D34" s="100">
        <f>+D32+D30</f>
        <v>0</v>
      </c>
      <c r="E34" s="48"/>
      <c r="F34" s="69">
        <f>+F32+F30</f>
        <v>0</v>
      </c>
      <c r="G34" s="49"/>
      <c r="H34" s="70" t="str">
        <f>IFERROR(+F34/F53,"")</f>
        <v/>
      </c>
      <c r="I34" s="48"/>
      <c r="J34" s="69">
        <f>+J32+J30</f>
        <v>0</v>
      </c>
      <c r="K34" s="49"/>
      <c r="L34" s="70" t="str">
        <f>IFERROR(+J34/J53,"")</f>
        <v/>
      </c>
      <c r="M34" s="69">
        <f>+M32+M30</f>
        <v>0</v>
      </c>
      <c r="N34" s="49"/>
      <c r="O34" s="70" t="str">
        <f>IFERROR(+M34/M53,"")</f>
        <v/>
      </c>
      <c r="P34" s="69">
        <f>+P32+P30</f>
        <v>0</v>
      </c>
      <c r="Q34" s="70" t="str">
        <f>IFERROR(+P34/P53,"")</f>
        <v/>
      </c>
      <c r="R34" s="52"/>
      <c r="S34" s="69">
        <f>+S32+S30</f>
        <v>0</v>
      </c>
      <c r="T34" s="70" t="str">
        <f>IFERROR(+S34/S53,"")</f>
        <v/>
      </c>
      <c r="U34" s="59"/>
      <c r="V34" s="2"/>
      <c r="W34" s="2"/>
    </row>
    <row r="35" spans="1:23" x14ac:dyDescent="0.3">
      <c r="A35" s="2"/>
      <c r="B35" s="74"/>
      <c r="C35" s="74"/>
      <c r="D35" s="75"/>
      <c r="E35" s="75"/>
      <c r="F35" s="75"/>
      <c r="G35" s="75"/>
      <c r="H35" s="75"/>
      <c r="I35" s="75"/>
      <c r="J35" s="75"/>
      <c r="K35" s="75"/>
      <c r="L35" s="75"/>
      <c r="M35" s="75"/>
      <c r="N35" s="75"/>
      <c r="O35" s="75"/>
      <c r="P35" s="75"/>
      <c r="Q35" s="75"/>
      <c r="R35" s="2"/>
      <c r="S35" s="2"/>
      <c r="V35" s="2"/>
      <c r="W35" s="2"/>
    </row>
    <row r="36" spans="1:23" x14ac:dyDescent="0.3">
      <c r="A36" s="2"/>
      <c r="B36" s="40" t="s">
        <v>55</v>
      </c>
      <c r="C36" s="18"/>
      <c r="D36" s="56"/>
      <c r="E36" s="18"/>
      <c r="F36" s="61" t="s">
        <v>4</v>
      </c>
      <c r="G36" s="20"/>
      <c r="H36" s="62"/>
      <c r="I36" s="55"/>
      <c r="J36" s="61" t="s">
        <v>5</v>
      </c>
      <c r="K36" s="62"/>
      <c r="L36" s="20"/>
      <c r="M36" s="61" t="s">
        <v>6</v>
      </c>
      <c r="N36" s="62"/>
      <c r="O36" s="20"/>
      <c r="P36" s="61" t="s">
        <v>37</v>
      </c>
      <c r="Q36" s="62"/>
      <c r="R36" s="62"/>
      <c r="S36" s="62" t="s">
        <v>7</v>
      </c>
      <c r="T36" s="62"/>
      <c r="U36" s="62"/>
      <c r="V36" s="2"/>
      <c r="W36" s="2"/>
    </row>
    <row r="37" spans="1:23" x14ac:dyDescent="0.3">
      <c r="A37" s="2"/>
      <c r="B37" s="101" t="s">
        <v>22</v>
      </c>
      <c r="C37" s="102"/>
      <c r="D37" s="113"/>
      <c r="E37" s="103"/>
      <c r="F37" s="115"/>
      <c r="G37" s="103"/>
      <c r="H37" s="104"/>
      <c r="I37" s="103"/>
      <c r="J37" s="115"/>
      <c r="K37" s="104"/>
      <c r="L37" s="103"/>
      <c r="M37" s="115"/>
      <c r="N37" s="104"/>
      <c r="O37" s="103"/>
      <c r="P37" s="115"/>
      <c r="Q37" s="104"/>
      <c r="R37" s="103"/>
      <c r="S37" s="115"/>
      <c r="T37" s="105"/>
      <c r="U37" s="105"/>
      <c r="V37" s="2"/>
      <c r="W37" s="2"/>
    </row>
    <row r="38" spans="1:23" x14ac:dyDescent="0.3">
      <c r="A38" s="2"/>
      <c r="B38" s="32" t="s">
        <v>46</v>
      </c>
      <c r="C38" s="33"/>
      <c r="D38" s="89"/>
      <c r="E38" s="34"/>
      <c r="F38" s="92"/>
      <c r="G38" s="34"/>
      <c r="H38" s="65"/>
      <c r="I38" s="34"/>
      <c r="J38" s="92"/>
      <c r="K38" s="65"/>
      <c r="L38" s="34"/>
      <c r="M38" s="92"/>
      <c r="N38" s="65"/>
      <c r="O38" s="34"/>
      <c r="P38" s="92"/>
      <c r="Q38" s="65"/>
      <c r="R38" s="34"/>
      <c r="S38" s="92"/>
      <c r="T38" s="106"/>
      <c r="U38" s="106"/>
      <c r="V38" s="2"/>
      <c r="W38" s="2"/>
    </row>
    <row r="39" spans="1:23" x14ac:dyDescent="0.3">
      <c r="A39" s="2"/>
      <c r="B39" s="94" t="s">
        <v>61</v>
      </c>
      <c r="C39" s="95"/>
      <c r="D39" s="96"/>
      <c r="E39" s="31"/>
      <c r="F39" s="92"/>
      <c r="G39" s="31"/>
      <c r="H39" s="64"/>
      <c r="I39" s="31"/>
      <c r="J39" s="92"/>
      <c r="K39" s="64"/>
      <c r="L39" s="31"/>
      <c r="M39" s="92"/>
      <c r="N39" s="64"/>
      <c r="O39" s="31"/>
      <c r="P39" s="92"/>
      <c r="Q39" s="64"/>
      <c r="R39" s="31"/>
      <c r="S39" s="92"/>
      <c r="T39" s="107"/>
      <c r="U39" s="107"/>
      <c r="V39" s="2"/>
      <c r="W39" s="2"/>
    </row>
    <row r="40" spans="1:23" x14ac:dyDescent="0.3">
      <c r="A40" s="2"/>
      <c r="B40" s="32" t="s">
        <v>47</v>
      </c>
      <c r="C40" s="33"/>
      <c r="D40" s="89"/>
      <c r="E40" s="34"/>
      <c r="F40" s="92"/>
      <c r="G40" s="34"/>
      <c r="H40" s="65"/>
      <c r="I40" s="34"/>
      <c r="J40" s="92"/>
      <c r="K40" s="65"/>
      <c r="L40" s="34"/>
      <c r="M40" s="92"/>
      <c r="N40" s="65"/>
      <c r="O40" s="34"/>
      <c r="P40" s="92"/>
      <c r="Q40" s="65"/>
      <c r="R40" s="34"/>
      <c r="S40" s="92"/>
      <c r="T40" s="106"/>
      <c r="U40" s="106"/>
      <c r="V40" s="2"/>
      <c r="W40" s="2"/>
    </row>
    <row r="41" spans="1:23" x14ac:dyDescent="0.3">
      <c r="A41" s="2"/>
      <c r="B41" s="94" t="s">
        <v>34</v>
      </c>
      <c r="C41" s="95"/>
      <c r="D41" s="96"/>
      <c r="E41" s="31"/>
      <c r="F41" s="92"/>
      <c r="G41" s="31"/>
      <c r="H41" s="64"/>
      <c r="I41" s="31"/>
      <c r="J41" s="92"/>
      <c r="K41" s="64"/>
      <c r="L41" s="31"/>
      <c r="M41" s="92"/>
      <c r="N41" s="64"/>
      <c r="O41" s="31"/>
      <c r="P41" s="92"/>
      <c r="Q41" s="64"/>
      <c r="R41" s="31"/>
      <c r="S41" s="92"/>
      <c r="T41" s="107"/>
      <c r="U41" s="107"/>
      <c r="V41" s="2"/>
      <c r="W41" s="2"/>
    </row>
    <row r="42" spans="1:23" x14ac:dyDescent="0.3">
      <c r="A42" s="2"/>
      <c r="B42" s="32" t="s">
        <v>19</v>
      </c>
      <c r="C42" s="33"/>
      <c r="D42" s="89"/>
      <c r="E42" s="34"/>
      <c r="F42" s="92"/>
      <c r="G42" s="34"/>
      <c r="H42" s="65"/>
      <c r="I42" s="34"/>
      <c r="J42" s="92"/>
      <c r="K42" s="65"/>
      <c r="L42" s="34"/>
      <c r="M42" s="92"/>
      <c r="N42" s="65"/>
      <c r="O42" s="34"/>
      <c r="P42" s="92"/>
      <c r="Q42" s="65"/>
      <c r="R42" s="34"/>
      <c r="S42" s="92"/>
      <c r="T42" s="106"/>
      <c r="U42" s="106"/>
      <c r="V42" s="2"/>
      <c r="W42" s="2"/>
    </row>
    <row r="43" spans="1:23" x14ac:dyDescent="0.3">
      <c r="A43" s="2"/>
      <c r="B43" s="94" t="s">
        <v>20</v>
      </c>
      <c r="C43" s="95"/>
      <c r="D43" s="96"/>
      <c r="E43" s="31"/>
      <c r="F43" s="92"/>
      <c r="G43" s="31"/>
      <c r="H43" s="64"/>
      <c r="I43" s="31"/>
      <c r="J43" s="92"/>
      <c r="K43" s="64"/>
      <c r="L43" s="31"/>
      <c r="M43" s="92"/>
      <c r="N43" s="64"/>
      <c r="O43" s="31"/>
      <c r="P43" s="92"/>
      <c r="Q43" s="64"/>
      <c r="R43" s="31"/>
      <c r="S43" s="92"/>
      <c r="T43" s="107"/>
      <c r="U43" s="107"/>
      <c r="V43" s="2"/>
      <c r="W43" s="2"/>
    </row>
    <row r="44" spans="1:23" x14ac:dyDescent="0.3">
      <c r="A44" s="2"/>
      <c r="B44" s="32" t="s">
        <v>21</v>
      </c>
      <c r="C44" s="33"/>
      <c r="D44" s="89"/>
      <c r="E44" s="34"/>
      <c r="F44" s="92"/>
      <c r="G44" s="34"/>
      <c r="H44" s="65"/>
      <c r="I44" s="34"/>
      <c r="J44" s="92"/>
      <c r="K44" s="65"/>
      <c r="L44" s="34"/>
      <c r="M44" s="92"/>
      <c r="N44" s="65"/>
      <c r="O44" s="34"/>
      <c r="P44" s="92"/>
      <c r="Q44" s="65"/>
      <c r="R44" s="34"/>
      <c r="S44" s="92"/>
      <c r="T44" s="106"/>
      <c r="U44" s="106"/>
      <c r="V44" s="2"/>
      <c r="W44" s="2"/>
    </row>
    <row r="45" spans="1:23" x14ac:dyDescent="0.3">
      <c r="A45" s="2"/>
      <c r="B45" s="94" t="s">
        <v>23</v>
      </c>
      <c r="C45" s="95"/>
      <c r="D45" s="96"/>
      <c r="E45" s="31"/>
      <c r="F45" s="92"/>
      <c r="G45" s="31"/>
      <c r="H45" s="64"/>
      <c r="I45" s="31"/>
      <c r="J45" s="92"/>
      <c r="K45" s="64"/>
      <c r="L45" s="31"/>
      <c r="M45" s="92"/>
      <c r="N45" s="64"/>
      <c r="O45" s="31"/>
      <c r="P45" s="92"/>
      <c r="Q45" s="64"/>
      <c r="R45" s="31"/>
      <c r="S45" s="92"/>
      <c r="T45" s="107"/>
      <c r="U45" s="107"/>
      <c r="V45" s="2"/>
      <c r="W45" s="2"/>
    </row>
    <row r="46" spans="1:23" x14ac:dyDescent="0.3">
      <c r="A46" s="2"/>
      <c r="B46" s="32" t="s">
        <v>24</v>
      </c>
      <c r="C46" s="33"/>
      <c r="D46" s="89"/>
      <c r="E46" s="34"/>
      <c r="F46" s="92"/>
      <c r="G46" s="34"/>
      <c r="H46" s="65"/>
      <c r="I46" s="34"/>
      <c r="J46" s="92"/>
      <c r="K46" s="65"/>
      <c r="L46" s="34"/>
      <c r="M46" s="92"/>
      <c r="N46" s="65"/>
      <c r="O46" s="34"/>
      <c r="P46" s="92"/>
      <c r="Q46" s="65"/>
      <c r="R46" s="34"/>
      <c r="S46" s="92"/>
      <c r="T46" s="106"/>
      <c r="U46" s="106"/>
      <c r="V46" s="2"/>
      <c r="W46" s="2"/>
    </row>
    <row r="47" spans="1:23" x14ac:dyDescent="0.3">
      <c r="A47" s="2"/>
      <c r="B47" s="94" t="s">
        <v>25</v>
      </c>
      <c r="C47" s="95"/>
      <c r="D47" s="96"/>
      <c r="E47" s="31"/>
      <c r="F47" s="92"/>
      <c r="G47" s="31"/>
      <c r="H47" s="64"/>
      <c r="I47" s="31"/>
      <c r="J47" s="92"/>
      <c r="K47" s="64"/>
      <c r="L47" s="31"/>
      <c r="M47" s="92"/>
      <c r="N47" s="64"/>
      <c r="O47" s="31"/>
      <c r="P47" s="92"/>
      <c r="Q47" s="64"/>
      <c r="R47" s="31"/>
      <c r="S47" s="92"/>
      <c r="T47" s="107"/>
      <c r="U47" s="107"/>
      <c r="V47" s="2"/>
      <c r="W47" s="2"/>
    </row>
    <row r="48" spans="1:23" x14ac:dyDescent="0.3">
      <c r="A48" s="2"/>
      <c r="B48" s="32" t="s">
        <v>26</v>
      </c>
      <c r="C48" s="33"/>
      <c r="D48" s="89"/>
      <c r="E48" s="34"/>
      <c r="F48" s="92"/>
      <c r="G48" s="34"/>
      <c r="H48" s="65"/>
      <c r="I48" s="34"/>
      <c r="J48" s="92"/>
      <c r="K48" s="65"/>
      <c r="L48" s="34"/>
      <c r="M48" s="92"/>
      <c r="N48" s="65"/>
      <c r="O48" s="34"/>
      <c r="P48" s="92"/>
      <c r="Q48" s="65"/>
      <c r="R48" s="34"/>
      <c r="S48" s="92"/>
      <c r="T48" s="106"/>
      <c r="U48" s="106"/>
      <c r="V48" s="2"/>
      <c r="W48" s="2"/>
    </row>
    <row r="49" spans="1:23" x14ac:dyDescent="0.3">
      <c r="A49" s="2"/>
      <c r="B49" s="94" t="s">
        <v>27</v>
      </c>
      <c r="C49" s="95"/>
      <c r="D49" s="96"/>
      <c r="E49" s="31"/>
      <c r="F49" s="92"/>
      <c r="G49" s="31"/>
      <c r="H49" s="64"/>
      <c r="I49" s="31"/>
      <c r="J49" s="92"/>
      <c r="K49" s="64"/>
      <c r="L49" s="31"/>
      <c r="M49" s="92"/>
      <c r="N49" s="64"/>
      <c r="O49" s="31"/>
      <c r="P49" s="92"/>
      <c r="Q49" s="64"/>
      <c r="R49" s="31"/>
      <c r="S49" s="92"/>
      <c r="T49" s="107"/>
      <c r="U49" s="107"/>
      <c r="V49" s="2"/>
      <c r="W49" s="2"/>
    </row>
    <row r="50" spans="1:23" x14ac:dyDescent="0.3">
      <c r="A50" s="2"/>
      <c r="B50" s="108" t="s">
        <v>28</v>
      </c>
      <c r="C50" s="109"/>
      <c r="D50" s="114"/>
      <c r="E50" s="110"/>
      <c r="F50" s="116"/>
      <c r="G50" s="110"/>
      <c r="H50" s="111"/>
      <c r="I50" s="110"/>
      <c r="J50" s="116"/>
      <c r="K50" s="111"/>
      <c r="L50" s="110"/>
      <c r="M50" s="116"/>
      <c r="N50" s="111"/>
      <c r="O50" s="110"/>
      <c r="P50" s="116"/>
      <c r="Q50" s="111"/>
      <c r="R50" s="110"/>
      <c r="S50" s="116"/>
      <c r="T50" s="112"/>
      <c r="U50" s="112"/>
      <c r="V50" s="2"/>
      <c r="W50" s="2"/>
    </row>
    <row r="51" spans="1:23" x14ac:dyDescent="0.3">
      <c r="A51" s="2"/>
      <c r="B51" s="46" t="s">
        <v>29</v>
      </c>
      <c r="C51" s="47"/>
      <c r="D51" s="57">
        <f>SUM(D37:D50)</f>
        <v>0</v>
      </c>
      <c r="E51" s="49"/>
      <c r="F51" s="69">
        <f>SUM(F37:F50)</f>
        <v>0</v>
      </c>
      <c r="G51" s="49"/>
      <c r="H51" s="70" t="str">
        <f>IFERROR(+F51/F53,"")</f>
        <v/>
      </c>
      <c r="I51" s="48"/>
      <c r="J51" s="69">
        <f>SUM(J37:J50)</f>
        <v>0</v>
      </c>
      <c r="K51" s="70" t="str">
        <f>IFERROR(+J51/J53,"")</f>
        <v/>
      </c>
      <c r="L51" s="52"/>
      <c r="M51" s="69">
        <f t="shared" ref="M51" si="17">SUM(M37:M50)</f>
        <v>0</v>
      </c>
      <c r="N51" s="70" t="str">
        <f>IFERROR(+M51/M53,"")</f>
        <v/>
      </c>
      <c r="O51" s="52"/>
      <c r="P51" s="69">
        <f t="shared" ref="P51" si="18">SUM(P37:P50)</f>
        <v>0</v>
      </c>
      <c r="Q51" s="70" t="str">
        <f>IFERROR(+P51/P53,"")</f>
        <v/>
      </c>
      <c r="R51" s="52"/>
      <c r="S51" s="69">
        <f t="shared" ref="S51" si="19">SUM(S37:S50)</f>
        <v>0</v>
      </c>
      <c r="T51" s="70" t="str">
        <f>IFERROR(+S51/S53,"")</f>
        <v/>
      </c>
      <c r="U51" s="70"/>
      <c r="V51" s="2"/>
      <c r="W51" s="2"/>
    </row>
    <row r="52" spans="1:23" ht="15" thickBot="1" x14ac:dyDescent="0.35">
      <c r="A52" s="2"/>
      <c r="B52" s="7"/>
      <c r="C52" s="6"/>
      <c r="D52" s="37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38"/>
      <c r="U52" s="38"/>
      <c r="V52" s="2"/>
      <c r="W52" s="2"/>
    </row>
    <row r="53" spans="1:23" ht="15.6" thickTop="1" thickBot="1" x14ac:dyDescent="0.35">
      <c r="A53" s="2"/>
      <c r="B53" s="43" t="s">
        <v>30</v>
      </c>
      <c r="C53" s="44"/>
      <c r="D53" s="58">
        <f>+D51+D34</f>
        <v>0</v>
      </c>
      <c r="E53" s="45"/>
      <c r="F53" s="71">
        <f>+F51+F34</f>
        <v>0</v>
      </c>
      <c r="G53" s="50"/>
      <c r="H53" s="72"/>
      <c r="I53" s="45"/>
      <c r="J53" s="71">
        <f>+J51+J34</f>
        <v>0</v>
      </c>
      <c r="K53" s="72"/>
      <c r="L53" s="45"/>
      <c r="M53" s="71">
        <f>+M51+M34</f>
        <v>0</v>
      </c>
      <c r="N53" s="72"/>
      <c r="O53" s="45"/>
      <c r="P53" s="71">
        <f>+P51+P34</f>
        <v>0</v>
      </c>
      <c r="Q53" s="72"/>
      <c r="R53" s="45"/>
      <c r="S53" s="71">
        <f>+S51+S34</f>
        <v>0</v>
      </c>
      <c r="T53" s="72"/>
      <c r="U53" s="72"/>
      <c r="V53" s="2"/>
      <c r="W53" s="2"/>
    </row>
    <row r="54" spans="1:23" ht="15" thickTop="1" x14ac:dyDescent="0.3">
      <c r="A54" s="2"/>
      <c r="B54" s="6"/>
      <c r="C54" s="6"/>
      <c r="D54" s="24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2"/>
      <c r="S54" s="2"/>
      <c r="T54" s="2"/>
      <c r="U54" s="2"/>
      <c r="V54" s="2"/>
      <c r="W54" s="2"/>
    </row>
    <row r="55" spans="1:23" ht="18" x14ac:dyDescent="0.35">
      <c r="A55" s="2"/>
      <c r="B55" s="60" t="s">
        <v>63</v>
      </c>
      <c r="C55" s="6"/>
      <c r="D55" s="24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2"/>
      <c r="S55" s="2"/>
      <c r="T55" s="2"/>
      <c r="U55" s="2"/>
      <c r="V55" s="2"/>
      <c r="W55" s="2"/>
    </row>
    <row r="56" spans="1:23" x14ac:dyDescent="0.3">
      <c r="A56" s="2"/>
      <c r="B56" s="17"/>
      <c r="C56" s="53"/>
      <c r="D56" s="180" t="s">
        <v>35</v>
      </c>
      <c r="E56" s="182"/>
      <c r="F56" s="194" t="s">
        <v>36</v>
      </c>
      <c r="G56" s="195"/>
      <c r="H56" s="196"/>
      <c r="I56" s="54"/>
      <c r="J56" s="194" t="s">
        <v>50</v>
      </c>
      <c r="K56" s="195"/>
      <c r="L56" s="195"/>
      <c r="M56" s="195"/>
      <c r="N56" s="195"/>
      <c r="O56" s="195"/>
      <c r="P56" s="195"/>
      <c r="Q56" s="195"/>
      <c r="R56" s="195"/>
      <c r="S56" s="195"/>
      <c r="T56" s="195"/>
      <c r="U56" s="196"/>
      <c r="V56" s="2"/>
      <c r="W56" s="2"/>
    </row>
    <row r="57" spans="1:23" x14ac:dyDescent="0.3">
      <c r="A57" s="2"/>
      <c r="B57" s="190"/>
      <c r="C57" s="191"/>
      <c r="D57" s="181"/>
      <c r="E57" s="183"/>
      <c r="F57" s="61" t="s">
        <v>4</v>
      </c>
      <c r="G57" s="20"/>
      <c r="H57" s="62"/>
      <c r="I57" s="55"/>
      <c r="J57" s="61" t="s">
        <v>5</v>
      </c>
      <c r="K57" s="62"/>
      <c r="L57" s="20"/>
      <c r="M57" s="61" t="s">
        <v>6</v>
      </c>
      <c r="N57" s="62"/>
      <c r="O57" s="20"/>
      <c r="P57" s="61" t="s">
        <v>37</v>
      </c>
      <c r="Q57" s="62"/>
      <c r="R57" s="20"/>
      <c r="S57" s="61" t="s">
        <v>7</v>
      </c>
      <c r="T57" s="62"/>
      <c r="U57" s="62"/>
      <c r="V57" s="2"/>
      <c r="W57" s="2"/>
    </row>
    <row r="58" spans="1:23" x14ac:dyDescent="0.3">
      <c r="A58" s="2"/>
      <c r="B58" s="73" t="s">
        <v>31</v>
      </c>
      <c r="C58" s="74"/>
      <c r="D58" s="131"/>
      <c r="E58" s="75"/>
      <c r="F58" s="93"/>
      <c r="G58" s="79"/>
      <c r="H58" s="87"/>
      <c r="I58" s="75"/>
      <c r="J58" s="93"/>
      <c r="K58" s="87"/>
      <c r="L58" s="75"/>
      <c r="M58" s="93"/>
      <c r="N58" s="87"/>
      <c r="O58" s="75"/>
      <c r="P58" s="93"/>
      <c r="Q58" s="87"/>
      <c r="R58" s="75"/>
      <c r="S58" s="93"/>
      <c r="T58" s="87"/>
      <c r="U58" s="87"/>
      <c r="V58" s="2"/>
      <c r="W58" s="2"/>
    </row>
    <row r="59" spans="1:23" x14ac:dyDescent="0.3">
      <c r="A59" s="2"/>
      <c r="B59" s="42" t="s">
        <v>32</v>
      </c>
      <c r="C59" s="41"/>
      <c r="D59" s="86">
        <f>+D20-D53</f>
        <v>0</v>
      </c>
      <c r="E59" s="48"/>
      <c r="F59" s="69">
        <f>+F20-F53-F58</f>
        <v>0</v>
      </c>
      <c r="G59" s="49"/>
      <c r="H59" s="70" t="str">
        <f>IFERROR(+F59/F20,"")</f>
        <v/>
      </c>
      <c r="I59" s="48"/>
      <c r="J59" s="69">
        <f>+J20-J53-J58</f>
        <v>0</v>
      </c>
      <c r="K59" s="70" t="str">
        <f>IFERROR(+J59/J20,"")</f>
        <v/>
      </c>
      <c r="L59" s="52"/>
      <c r="M59" s="69">
        <f>+M20-M53-M58</f>
        <v>0</v>
      </c>
      <c r="N59" s="70" t="str">
        <f>IFERROR(+M59/M20,"")</f>
        <v/>
      </c>
      <c r="O59" s="52"/>
      <c r="P59" s="69">
        <f>+P20-P53-P58</f>
        <v>0</v>
      </c>
      <c r="Q59" s="70" t="str">
        <f>IFERROR(+P59/P20,"")</f>
        <v/>
      </c>
      <c r="R59" s="52"/>
      <c r="S59" s="69">
        <f>+S20-S53-S58</f>
        <v>0</v>
      </c>
      <c r="T59" s="70" t="str">
        <f>IFERROR(+S59/S20,"")</f>
        <v/>
      </c>
      <c r="U59" s="70"/>
      <c r="V59" s="2"/>
      <c r="W59" s="2"/>
    </row>
    <row r="60" spans="1:23" x14ac:dyDescent="0.3">
      <c r="A60" s="2"/>
      <c r="B60" s="39"/>
      <c r="C60" s="2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38"/>
      <c r="U60" s="38"/>
      <c r="V60" s="2"/>
      <c r="W60" s="2"/>
    </row>
    <row r="61" spans="1:23" x14ac:dyDescent="0.3">
      <c r="A61" s="2"/>
      <c r="B61" s="83" t="s">
        <v>62</v>
      </c>
      <c r="C61" s="76"/>
      <c r="D61" s="133"/>
      <c r="E61" s="84"/>
      <c r="F61" s="132"/>
      <c r="G61" s="85"/>
      <c r="H61" s="88"/>
      <c r="I61" s="84"/>
      <c r="J61" s="132"/>
      <c r="K61" s="88"/>
      <c r="L61" s="84"/>
      <c r="M61" s="132"/>
      <c r="N61" s="88"/>
      <c r="O61" s="84"/>
      <c r="P61" s="132"/>
      <c r="Q61" s="88"/>
      <c r="R61" s="84"/>
      <c r="S61" s="132"/>
      <c r="T61" s="88"/>
      <c r="U61" s="88"/>
      <c r="V61" s="2"/>
      <c r="W61" s="2"/>
    </row>
    <row r="62" spans="1:23" x14ac:dyDescent="0.3">
      <c r="A62" s="2"/>
      <c r="B62" s="46" t="s">
        <v>33</v>
      </c>
      <c r="C62" s="78"/>
      <c r="D62" s="57">
        <f>+D59-D61</f>
        <v>0</v>
      </c>
      <c r="E62" s="48"/>
      <c r="F62" s="69">
        <f>+F59-F61</f>
        <v>0</v>
      </c>
      <c r="G62" s="49"/>
      <c r="H62" s="70" t="str">
        <f>IFERROR(+F62/F20,"")</f>
        <v/>
      </c>
      <c r="I62" s="48"/>
      <c r="J62" s="69">
        <f>+J59-J61</f>
        <v>0</v>
      </c>
      <c r="K62" s="70" t="str">
        <f>IFERROR(+J62/J20,"")</f>
        <v/>
      </c>
      <c r="L62" s="52"/>
      <c r="M62" s="69">
        <f t="shared" ref="M62" si="20">+M59-M61</f>
        <v>0</v>
      </c>
      <c r="N62" s="70" t="str">
        <f>IFERROR(+M62/M20,"")</f>
        <v/>
      </c>
      <c r="O62" s="52"/>
      <c r="P62" s="69">
        <f t="shared" ref="P62" si="21">+P59-P61</f>
        <v>0</v>
      </c>
      <c r="Q62" s="70" t="str">
        <f>IFERROR(+P62/P20,"")</f>
        <v/>
      </c>
      <c r="R62" s="52"/>
      <c r="S62" s="69">
        <f t="shared" ref="S62" si="22">+S59-S61</f>
        <v>0</v>
      </c>
      <c r="T62" s="70" t="str">
        <f>IFERROR(+S62/S20,"")</f>
        <v/>
      </c>
      <c r="U62" s="70"/>
      <c r="V62" s="2"/>
      <c r="W62" s="2"/>
    </row>
    <row r="63" spans="1:23" x14ac:dyDescent="0.3">
      <c r="A63" s="2"/>
      <c r="B63" s="2"/>
      <c r="C63" s="2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2"/>
      <c r="R63" s="2"/>
      <c r="S63" s="2"/>
      <c r="T63" s="2"/>
      <c r="U63" s="2"/>
      <c r="V63" s="2"/>
      <c r="W63" s="2"/>
    </row>
    <row r="64" spans="1:23" x14ac:dyDescent="0.3">
      <c r="A64" s="2"/>
      <c r="B64" s="2"/>
      <c r="C64" s="2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2"/>
      <c r="R64" s="2"/>
      <c r="S64" s="2"/>
      <c r="T64" s="2"/>
      <c r="U64" s="2"/>
      <c r="V64" s="2"/>
      <c r="W64" s="2"/>
    </row>
    <row r="65" spans="1:23" x14ac:dyDescent="0.3">
      <c r="A65" s="2"/>
      <c r="B65" s="2"/>
      <c r="C65" s="2"/>
      <c r="D65" s="2"/>
      <c r="E65" s="2"/>
      <c r="F65" s="2"/>
      <c r="G65" s="2"/>
      <c r="H65" s="2"/>
      <c r="I65" s="2"/>
      <c r="J65" s="3"/>
      <c r="K65" s="3"/>
      <c r="L65" s="3"/>
      <c r="M65" s="2"/>
      <c r="N65" s="192"/>
      <c r="O65" s="193"/>
      <c r="Q65" s="80" t="s">
        <v>4</v>
      </c>
      <c r="R65" s="81" t="s">
        <v>5</v>
      </c>
      <c r="S65" s="81" t="s">
        <v>6</v>
      </c>
      <c r="T65" s="81" t="s">
        <v>37</v>
      </c>
      <c r="U65" s="82" t="s">
        <v>7</v>
      </c>
      <c r="V65" s="3"/>
      <c r="W65" s="3"/>
    </row>
    <row r="66" spans="1:23" ht="15" customHeight="1" x14ac:dyDescent="0.3">
      <c r="A66" s="2"/>
      <c r="B66" s="2"/>
      <c r="C66" s="2"/>
      <c r="D66" s="2"/>
      <c r="E66" s="2"/>
      <c r="F66" s="2"/>
      <c r="G66" s="2"/>
      <c r="H66" s="2"/>
      <c r="I66" s="2"/>
      <c r="J66" s="3"/>
      <c r="K66" s="3"/>
      <c r="L66" s="3"/>
      <c r="M66" s="3"/>
      <c r="N66" s="171" t="s">
        <v>56</v>
      </c>
      <c r="O66" s="172"/>
      <c r="P66" s="173"/>
      <c r="Q66" s="134">
        <v>0</v>
      </c>
      <c r="R66" s="135">
        <v>0</v>
      </c>
      <c r="S66" s="135">
        <v>0</v>
      </c>
      <c r="T66" s="135">
        <v>0</v>
      </c>
      <c r="U66" s="136">
        <v>0</v>
      </c>
      <c r="V66" s="3"/>
      <c r="W66" s="3"/>
    </row>
    <row r="67" spans="1:23" ht="15" customHeight="1" x14ac:dyDescent="0.3">
      <c r="A67" s="2"/>
      <c r="B67" s="2"/>
      <c r="C67" s="2"/>
      <c r="D67" s="2"/>
      <c r="E67" s="2"/>
      <c r="F67" s="2"/>
      <c r="G67" s="2"/>
      <c r="H67" s="2"/>
      <c r="I67" s="2"/>
      <c r="J67" s="3"/>
      <c r="K67" s="3"/>
      <c r="L67" s="3"/>
      <c r="M67" s="3"/>
      <c r="N67" s="174" t="s">
        <v>57</v>
      </c>
      <c r="O67" s="175"/>
      <c r="P67" s="176"/>
      <c r="Q67" s="137">
        <v>0</v>
      </c>
      <c r="R67" s="138">
        <v>0</v>
      </c>
      <c r="S67" s="138">
        <v>0</v>
      </c>
      <c r="T67" s="138">
        <v>0</v>
      </c>
      <c r="U67" s="139">
        <v>0</v>
      </c>
      <c r="V67" s="3"/>
      <c r="W67" s="3"/>
    </row>
    <row r="68" spans="1:23" ht="15" customHeight="1" x14ac:dyDescent="0.3">
      <c r="A68" s="2"/>
      <c r="B68" s="2"/>
      <c r="C68" s="2"/>
      <c r="D68" s="2"/>
      <c r="E68" s="2"/>
      <c r="F68" s="2"/>
      <c r="G68" s="2"/>
      <c r="H68" s="2"/>
      <c r="I68" s="2"/>
      <c r="J68" s="3"/>
      <c r="K68" s="3"/>
      <c r="L68" s="3"/>
      <c r="M68" s="3"/>
      <c r="N68" s="187" t="s">
        <v>38</v>
      </c>
      <c r="O68" s="188"/>
      <c r="P68" s="189"/>
      <c r="Q68" s="140">
        <f>Q66-Q67</f>
        <v>0</v>
      </c>
      <c r="R68" s="141">
        <f t="shared" ref="R68:U68" si="23">R66-R67</f>
        <v>0</v>
      </c>
      <c r="S68" s="141">
        <f t="shared" si="23"/>
        <v>0</v>
      </c>
      <c r="T68" s="141">
        <f t="shared" si="23"/>
        <v>0</v>
      </c>
      <c r="U68" s="142">
        <f t="shared" si="23"/>
        <v>0</v>
      </c>
      <c r="V68" s="3"/>
      <c r="W68" s="3"/>
    </row>
    <row r="69" spans="1:23" ht="15" customHeight="1" x14ac:dyDescent="0.3">
      <c r="A69" s="2"/>
      <c r="B69" s="2"/>
      <c r="C69" s="2"/>
      <c r="D69" s="2"/>
      <c r="E69" s="2"/>
      <c r="F69" s="2"/>
      <c r="G69" s="2"/>
      <c r="H69" s="2"/>
      <c r="I69" s="2"/>
      <c r="J69" s="3"/>
      <c r="K69" s="3"/>
      <c r="L69" s="3"/>
      <c r="M69" s="3"/>
      <c r="N69" s="184" t="s">
        <v>39</v>
      </c>
      <c r="O69" s="185"/>
      <c r="P69" s="186"/>
      <c r="Q69" s="143" t="str">
        <f>IFERROR(Q66/Q67,"N/A")</f>
        <v>N/A</v>
      </c>
      <c r="R69" s="144" t="str">
        <f t="shared" ref="R69:U69" si="24">IFERROR(R66/R67,"N/A")</f>
        <v>N/A</v>
      </c>
      <c r="S69" s="144" t="str">
        <f t="shared" si="24"/>
        <v>N/A</v>
      </c>
      <c r="T69" s="144" t="str">
        <f t="shared" si="24"/>
        <v>N/A</v>
      </c>
      <c r="U69" s="145" t="str">
        <f t="shared" si="24"/>
        <v>N/A</v>
      </c>
      <c r="V69" s="3"/>
      <c r="W69" s="3"/>
    </row>
    <row r="70" spans="1:23" x14ac:dyDescent="0.3">
      <c r="A70" s="2"/>
      <c r="B70" s="2"/>
      <c r="C70" s="2"/>
      <c r="D70" s="2"/>
      <c r="E70" s="2"/>
      <c r="F70" s="2"/>
      <c r="G70" s="2"/>
      <c r="H70" s="2"/>
      <c r="I70" s="2"/>
      <c r="J70" s="3"/>
      <c r="K70" s="3"/>
      <c r="L70" s="3"/>
      <c r="M70" s="3"/>
      <c r="N70" s="169"/>
      <c r="O70" s="170"/>
      <c r="P70" s="170"/>
      <c r="Q70" s="149"/>
      <c r="R70" s="149"/>
      <c r="S70" s="149"/>
      <c r="T70" s="149"/>
      <c r="U70" s="150"/>
      <c r="V70" s="3"/>
      <c r="W70" s="3"/>
    </row>
    <row r="71" spans="1:23" x14ac:dyDescent="0.3">
      <c r="A71" s="2"/>
      <c r="B71" s="2"/>
      <c r="C71" s="2"/>
      <c r="D71" s="2"/>
      <c r="E71" s="2"/>
      <c r="F71" s="2"/>
      <c r="G71" s="2"/>
      <c r="H71" s="2"/>
      <c r="I71" s="2"/>
      <c r="J71" s="3"/>
      <c r="K71" s="3"/>
      <c r="L71" s="3"/>
      <c r="M71" s="3"/>
      <c r="N71" s="171" t="s">
        <v>58</v>
      </c>
      <c r="O71" s="172"/>
      <c r="P71" s="173"/>
      <c r="Q71" s="134">
        <v>0</v>
      </c>
      <c r="R71" s="135">
        <v>0</v>
      </c>
      <c r="S71" s="135">
        <v>0</v>
      </c>
      <c r="T71" s="135">
        <v>0</v>
      </c>
      <c r="U71" s="136">
        <v>0</v>
      </c>
      <c r="V71" s="3"/>
      <c r="W71" s="3"/>
    </row>
    <row r="72" spans="1:23" x14ac:dyDescent="0.3">
      <c r="A72" s="2"/>
      <c r="B72" s="2"/>
      <c r="C72" s="2"/>
      <c r="D72" s="2"/>
      <c r="E72" s="2"/>
      <c r="F72" s="2"/>
      <c r="G72" s="2"/>
      <c r="H72" s="2"/>
      <c r="I72" s="2"/>
      <c r="J72" s="3"/>
      <c r="K72" s="3"/>
      <c r="L72" s="3"/>
      <c r="M72" s="3"/>
      <c r="N72" s="174" t="s">
        <v>59</v>
      </c>
      <c r="O72" s="175"/>
      <c r="P72" s="176"/>
      <c r="Q72" s="137">
        <v>0</v>
      </c>
      <c r="R72" s="138">
        <v>0</v>
      </c>
      <c r="S72" s="138">
        <v>0</v>
      </c>
      <c r="T72" s="138">
        <v>0</v>
      </c>
      <c r="U72" s="139">
        <v>0</v>
      </c>
      <c r="V72" s="3"/>
      <c r="W72" s="3"/>
    </row>
    <row r="73" spans="1:23" ht="15" customHeight="1" x14ac:dyDescent="0.3">
      <c r="A73" s="2"/>
      <c r="B73" s="2"/>
      <c r="C73" s="2"/>
      <c r="D73" s="2"/>
      <c r="E73" s="2"/>
      <c r="F73" s="2"/>
      <c r="G73" s="2"/>
      <c r="H73" s="2"/>
      <c r="I73" s="2"/>
      <c r="J73" s="3"/>
      <c r="K73" s="3"/>
      <c r="L73" s="3"/>
      <c r="M73" s="3"/>
      <c r="N73" s="177" t="s">
        <v>60</v>
      </c>
      <c r="O73" s="178"/>
      <c r="P73" s="179"/>
      <c r="Q73" s="146" t="str">
        <f>IFERROR(Q71/Q72,"N/A")</f>
        <v>N/A</v>
      </c>
      <c r="R73" s="147" t="str">
        <f t="shared" ref="R73:U73" si="25">IFERROR(R71/R72,"N/A")</f>
        <v>N/A</v>
      </c>
      <c r="S73" s="147" t="str">
        <f t="shared" si="25"/>
        <v>N/A</v>
      </c>
      <c r="T73" s="147" t="str">
        <f t="shared" si="25"/>
        <v>N/A</v>
      </c>
      <c r="U73" s="148" t="str">
        <f t="shared" si="25"/>
        <v>N/A</v>
      </c>
      <c r="V73" s="3"/>
      <c r="W73" s="3"/>
    </row>
    <row r="74" spans="1:23" x14ac:dyDescent="0.3">
      <c r="A74" s="2"/>
      <c r="B74" s="6"/>
      <c r="C74" s="6"/>
      <c r="D74" s="24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2"/>
      <c r="S74" s="2"/>
      <c r="T74" s="2"/>
      <c r="U74" s="2"/>
      <c r="V74" s="2"/>
      <c r="W74" s="2"/>
    </row>
  </sheetData>
  <mergeCells count="22">
    <mergeCell ref="D3:D4"/>
    <mergeCell ref="F3:H3"/>
    <mergeCell ref="B4:C4"/>
    <mergeCell ref="D23:D24"/>
    <mergeCell ref="E23:E24"/>
    <mergeCell ref="F23:H23"/>
    <mergeCell ref="J23:U23"/>
    <mergeCell ref="B24:C24"/>
    <mergeCell ref="D56:D57"/>
    <mergeCell ref="E56:E57"/>
    <mergeCell ref="F56:H56"/>
    <mergeCell ref="J56:U56"/>
    <mergeCell ref="B57:C57"/>
    <mergeCell ref="N71:P71"/>
    <mergeCell ref="N72:P72"/>
    <mergeCell ref="N73:P73"/>
    <mergeCell ref="N65:O65"/>
    <mergeCell ref="N66:P66"/>
    <mergeCell ref="N67:P67"/>
    <mergeCell ref="N68:P68"/>
    <mergeCell ref="N69:P69"/>
    <mergeCell ref="N70:P70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ExampleTemplate</vt:lpstr>
      <vt:lpstr>BlankTemplate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Joan</dc:creator>
  <cp:lastModifiedBy>Brown, Lise ECC:EX</cp:lastModifiedBy>
  <dcterms:created xsi:type="dcterms:W3CDTF">2021-03-08T17:17:55Z</dcterms:created>
  <dcterms:modified xsi:type="dcterms:W3CDTF">2025-06-26T20:58:46Z</dcterms:modified>
</cp:coreProperties>
</file>